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01. Estadisticas\10. BI_Observatorio\borrar\"/>
    </mc:Choice>
  </mc:AlternateContent>
  <xr:revisionPtr revIDLastSave="0" documentId="13_ncr:1_{B6294D51-4276-4404-94F1-FA78A54E62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iniestros" sheetId="1" r:id="rId1"/>
    <sheet name="Otr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3" l="1"/>
  <c r="C77" i="3"/>
  <c r="D77" i="3"/>
  <c r="E77" i="3"/>
  <c r="F116" i="3"/>
  <c r="G116" i="3"/>
  <c r="H116" i="3"/>
  <c r="F117" i="3"/>
  <c r="G117" i="3"/>
  <c r="H117" i="3"/>
  <c r="H200" i="3" l="1"/>
  <c r="H18" i="3" l="1"/>
  <c r="H12" i="3"/>
  <c r="H8" i="3"/>
  <c r="H6" i="3"/>
  <c r="H291" i="1" l="1"/>
  <c r="H289" i="1"/>
  <c r="H287" i="1"/>
  <c r="H283" i="1"/>
  <c r="H281" i="1"/>
  <c r="H279" i="1"/>
  <c r="H277" i="1"/>
  <c r="H275" i="1"/>
  <c r="H273" i="1"/>
  <c r="H271" i="1"/>
  <c r="H269" i="1"/>
  <c r="H267" i="1"/>
  <c r="H265" i="1"/>
  <c r="H263" i="1"/>
  <c r="H261" i="1"/>
  <c r="H256" i="1"/>
  <c r="H254" i="1"/>
  <c r="H252" i="1"/>
  <c r="H250" i="1"/>
  <c r="H248" i="1"/>
  <c r="H246" i="1"/>
  <c r="H244" i="1"/>
  <c r="H239" i="1"/>
  <c r="H237" i="1"/>
  <c r="H235" i="1"/>
  <c r="H233" i="1"/>
  <c r="H229" i="1"/>
  <c r="H227" i="1"/>
  <c r="H225" i="1"/>
  <c r="H223" i="1"/>
  <c r="H95" i="1"/>
  <c r="H88" i="1"/>
  <c r="H79" i="1"/>
  <c r="H72" i="1"/>
  <c r="H44" i="1"/>
  <c r="H16" i="1"/>
  <c r="H13" i="1"/>
  <c r="H10" i="1"/>
  <c r="H8" i="1"/>
  <c r="H6" i="1"/>
  <c r="C200" i="3" l="1"/>
  <c r="G12" i="1"/>
  <c r="G194" i="3"/>
  <c r="G200" i="3" l="1"/>
  <c r="G18" i="3" l="1"/>
  <c r="G12" i="3"/>
  <c r="G8" i="3"/>
  <c r="G6" i="3"/>
  <c r="G291" i="1"/>
  <c r="G289" i="1"/>
  <c r="G287" i="1"/>
  <c r="G259" i="1"/>
  <c r="G283" i="1" s="1"/>
  <c r="G242" i="1"/>
  <c r="G248" i="1" s="1"/>
  <c r="G239" i="1"/>
  <c r="G237" i="1"/>
  <c r="G235" i="1"/>
  <c r="G233" i="1"/>
  <c r="G229" i="1"/>
  <c r="G227" i="1"/>
  <c r="G225" i="1"/>
  <c r="G223" i="1"/>
  <c r="G265" i="1" l="1"/>
  <c r="G275" i="1"/>
  <c r="G281" i="1"/>
  <c r="G267" i="1"/>
  <c r="G277" i="1"/>
  <c r="G279" i="1"/>
  <c r="G263" i="1"/>
  <c r="G269" i="1"/>
  <c r="G261" i="1"/>
  <c r="G271" i="1"/>
  <c r="G273" i="1"/>
  <c r="G250" i="1"/>
  <c r="G252" i="1"/>
  <c r="G256" i="1"/>
  <c r="G254" i="1"/>
  <c r="G244" i="1"/>
  <c r="G246" i="1"/>
  <c r="G79" i="1"/>
  <c r="G72" i="1"/>
  <c r="G95" i="1"/>
  <c r="G88" i="1"/>
  <c r="G44" i="1"/>
  <c r="G16" i="1"/>
  <c r="G13" i="1"/>
  <c r="G10" i="1"/>
  <c r="G8" i="1"/>
  <c r="G6" i="1"/>
  <c r="E200" i="3"/>
  <c r="F200" i="3"/>
  <c r="F46" i="3"/>
  <c r="E46" i="3"/>
  <c r="F35" i="3"/>
  <c r="F12" i="1" s="1"/>
  <c r="F291" i="1" l="1"/>
  <c r="F289" i="1"/>
  <c r="F287" i="1"/>
  <c r="F18" i="3"/>
  <c r="F12" i="3"/>
  <c r="F8" i="3"/>
  <c r="F6" i="3"/>
  <c r="F242" i="1"/>
  <c r="F259" i="1"/>
  <c r="F95" i="1"/>
  <c r="F88" i="1"/>
  <c r="F79" i="1"/>
  <c r="F72" i="1"/>
  <c r="B44" i="1"/>
  <c r="C44" i="1"/>
  <c r="D44" i="1"/>
  <c r="E44" i="1"/>
  <c r="F44" i="1"/>
  <c r="F16" i="1"/>
  <c r="F244" i="1" l="1"/>
  <c r="F246" i="1"/>
  <c r="F13" i="1"/>
  <c r="F283" i="1"/>
  <c r="F281" i="1"/>
  <c r="F279" i="1"/>
  <c r="F277" i="1"/>
  <c r="F275" i="1"/>
  <c r="F273" i="1"/>
  <c r="F271" i="1"/>
  <c r="F269" i="1"/>
  <c r="F267" i="1"/>
  <c r="F265" i="1"/>
  <c r="F263" i="1"/>
  <c r="F261" i="1"/>
  <c r="F256" i="1"/>
  <c r="F254" i="1"/>
  <c r="F252" i="1"/>
  <c r="F250" i="1"/>
  <c r="F248" i="1"/>
  <c r="F229" i="1"/>
  <c r="F227" i="1"/>
  <c r="F225" i="1"/>
  <c r="F223" i="1"/>
  <c r="F237" i="1"/>
  <c r="F239" i="1"/>
  <c r="F235" i="1"/>
  <c r="F233" i="1"/>
  <c r="F10" i="1"/>
  <c r="F8" i="1"/>
  <c r="F6" i="1"/>
  <c r="E12" i="1" l="1"/>
  <c r="D200" i="3"/>
  <c r="B200" i="3"/>
  <c r="D12" i="1"/>
  <c r="B46" i="3"/>
  <c r="C46" i="3"/>
  <c r="D46" i="3"/>
  <c r="E291" i="1"/>
  <c r="E289" i="1"/>
  <c r="E287" i="1"/>
  <c r="E18" i="3"/>
  <c r="E12" i="3"/>
  <c r="E8" i="3"/>
  <c r="E6" i="3"/>
  <c r="E283" i="1"/>
  <c r="E281" i="1"/>
  <c r="E279" i="1"/>
  <c r="E277" i="1"/>
  <c r="E275" i="1"/>
  <c r="E273" i="1"/>
  <c r="E261" i="1"/>
  <c r="E271" i="1"/>
  <c r="E269" i="1"/>
  <c r="E267" i="1"/>
  <c r="E265" i="1"/>
  <c r="E263" i="1"/>
  <c r="E256" i="1"/>
  <c r="E254" i="1"/>
  <c r="E252" i="1"/>
  <c r="E250" i="1"/>
  <c r="E248" i="1"/>
  <c r="E246" i="1"/>
  <c r="E244" i="1"/>
  <c r="E239" i="1"/>
  <c r="E237" i="1"/>
  <c r="E235" i="1"/>
  <c r="E233" i="1"/>
  <c r="E229" i="1"/>
  <c r="E227" i="1"/>
  <c r="E225" i="1"/>
  <c r="E223" i="1"/>
  <c r="E95" i="1"/>
  <c r="E88" i="1"/>
  <c r="E79" i="1"/>
  <c r="E72" i="1"/>
  <c r="E13" i="1"/>
  <c r="E10" i="1"/>
  <c r="E8" i="1"/>
  <c r="E6" i="1"/>
  <c r="B283" i="1"/>
  <c r="C283" i="1"/>
  <c r="B281" i="1"/>
  <c r="C281" i="1"/>
  <c r="B279" i="1"/>
  <c r="C279" i="1"/>
  <c r="B277" i="1"/>
  <c r="C277" i="1"/>
  <c r="B275" i="1"/>
  <c r="C275" i="1"/>
  <c r="D283" i="1"/>
  <c r="D281" i="1"/>
  <c r="D279" i="1"/>
  <c r="D277" i="1"/>
  <c r="D275" i="1"/>
  <c r="D273" i="1"/>
  <c r="C273" i="1"/>
  <c r="B273" i="1"/>
  <c r="D271" i="1"/>
  <c r="C271" i="1"/>
  <c r="B271" i="1"/>
  <c r="D269" i="1"/>
  <c r="C269" i="1"/>
  <c r="B269" i="1"/>
  <c r="D267" i="1"/>
  <c r="C267" i="1"/>
  <c r="B267" i="1"/>
  <c r="D265" i="1"/>
  <c r="C265" i="1"/>
  <c r="B265" i="1"/>
  <c r="D263" i="1"/>
  <c r="C263" i="1"/>
  <c r="B263" i="1"/>
  <c r="D261" i="1"/>
  <c r="C261" i="1"/>
  <c r="B261" i="1"/>
  <c r="B256" i="1"/>
  <c r="B254" i="1"/>
  <c r="B252" i="1"/>
  <c r="B250" i="1"/>
  <c r="B248" i="1"/>
  <c r="B246" i="1"/>
  <c r="B244" i="1"/>
  <c r="C256" i="1"/>
  <c r="C254" i="1"/>
  <c r="C252" i="1"/>
  <c r="C250" i="1"/>
  <c r="C248" i="1"/>
  <c r="C246" i="1"/>
  <c r="C244" i="1"/>
  <c r="D256" i="1"/>
  <c r="D254" i="1"/>
  <c r="D252" i="1"/>
  <c r="D250" i="1"/>
  <c r="D248" i="1"/>
  <c r="D246" i="1"/>
  <c r="D244" i="1"/>
  <c r="C287" i="1"/>
  <c r="D287" i="1"/>
  <c r="D291" i="1"/>
  <c r="C291" i="1"/>
  <c r="B291" i="1"/>
  <c r="D289" i="1"/>
  <c r="C289" i="1"/>
  <c r="B289" i="1"/>
  <c r="B287" i="1"/>
  <c r="C229" i="1"/>
  <c r="D229" i="1"/>
  <c r="B229" i="1"/>
  <c r="C227" i="1"/>
  <c r="D227" i="1"/>
  <c r="B227" i="1"/>
  <c r="E16" i="1"/>
  <c r="B6" i="1"/>
  <c r="C6" i="1"/>
  <c r="D6" i="1"/>
  <c r="B8" i="1"/>
  <c r="C8" i="1"/>
  <c r="D8" i="1"/>
  <c r="B10" i="1"/>
  <c r="C10" i="1"/>
  <c r="D10" i="1"/>
  <c r="B12" i="1"/>
  <c r="C12" i="1"/>
  <c r="B13" i="1"/>
  <c r="C13" i="1"/>
  <c r="D13" i="1"/>
  <c r="B16" i="1"/>
  <c r="C16" i="1"/>
  <c r="D16" i="1"/>
  <c r="B72" i="1"/>
  <c r="C72" i="1"/>
  <c r="D72" i="1"/>
  <c r="B79" i="1"/>
  <c r="C79" i="1"/>
  <c r="D79" i="1"/>
  <c r="B88" i="1"/>
  <c r="C88" i="1"/>
  <c r="D88" i="1"/>
  <c r="B95" i="1"/>
  <c r="C95" i="1"/>
  <c r="D95" i="1"/>
  <c r="C223" i="1"/>
  <c r="D223" i="1"/>
  <c r="C225" i="1"/>
  <c r="D225" i="1"/>
  <c r="B233" i="1"/>
  <c r="C233" i="1"/>
  <c r="D233" i="1"/>
  <c r="B235" i="1"/>
  <c r="C235" i="1"/>
  <c r="D235" i="1"/>
  <c r="B237" i="1"/>
  <c r="C237" i="1"/>
  <c r="D237" i="1"/>
  <c r="B239" i="1"/>
  <c r="C239" i="1"/>
  <c r="D239" i="1"/>
  <c r="D18" i="3"/>
  <c r="C18" i="3"/>
  <c r="D12" i="3"/>
  <c r="C12" i="3"/>
  <c r="D8" i="3"/>
  <c r="C8" i="3"/>
  <c r="D6" i="3"/>
  <c r="C6" i="3"/>
  <c r="B6" i="3"/>
</calcChain>
</file>

<file path=xl/sharedStrings.xml><?xml version="1.0" encoding="utf-8"?>
<sst xmlns="http://schemas.openxmlformats.org/spreadsheetml/2006/main" count="1085" uniqueCount="444">
  <si>
    <t>Variable</t>
  </si>
  <si>
    <t>Fuente</t>
  </si>
  <si>
    <t>Anuario Estadistico PNP</t>
  </si>
  <si>
    <t>Choque</t>
  </si>
  <si>
    <t>Atropello</t>
  </si>
  <si>
    <t>Despiste</t>
  </si>
  <si>
    <t>Choque y fuga</t>
  </si>
  <si>
    <t>Imprudencia del conductor</t>
  </si>
  <si>
    <t>Exceso de velocidad</t>
  </si>
  <si>
    <t>Ebriedad del conductor</t>
  </si>
  <si>
    <t>Imprudencia del peatón</t>
  </si>
  <si>
    <t>Número de muertos</t>
  </si>
  <si>
    <t>Número de heridos</t>
  </si>
  <si>
    <t>Infracciones Leves</t>
  </si>
  <si>
    <t>Infracciones Graves</t>
  </si>
  <si>
    <t>Infacciones Muy Graves</t>
  </si>
  <si>
    <t>Leves - L07</t>
  </si>
  <si>
    <t>Leves - L01</t>
  </si>
  <si>
    <t xml:space="preserve">Dejar mal estacionado el vehículo en lugares permitidos. </t>
  </si>
  <si>
    <t>Graves - G47</t>
  </si>
  <si>
    <t>Estacionar en lugar que afecte la operatividad del servicio de transporte público de pasajeros o carga o que afecte la seguridad, visibilidad o fluidez del tránsito o impida observar la señalización.</t>
  </si>
  <si>
    <t>Graves - G58</t>
  </si>
  <si>
    <t>No presentar la Tarjeta de Identificación Vehicular, la Licencia de Conducir o el Documento Nacional de Identidad o documento de identidad, según corresponda.</t>
  </si>
  <si>
    <t>Graves - G28</t>
  </si>
  <si>
    <t>No llevar puesto el cinturon de seguridad</t>
  </si>
  <si>
    <t>Muy Graves - M02</t>
  </si>
  <si>
    <t>Muy Graves - M17</t>
  </si>
  <si>
    <t>Cruzar una intersección o girar, estando el semáforo con luz roja y no existiendo la indicación en contrario.</t>
  </si>
  <si>
    <t>Muy Graves - M03</t>
  </si>
  <si>
    <t>Conducir un vehículo automotor sin tener licencia de conducir o permiso provisional.</t>
  </si>
  <si>
    <t>Tenencia de Bienes de Transporte: Hogares que tienen algún bien de transporte</t>
  </si>
  <si>
    <t>Bicicleta</t>
  </si>
  <si>
    <t>INEI</t>
  </si>
  <si>
    <t>Auto/camioneta</t>
  </si>
  <si>
    <t>Motocicleta</t>
  </si>
  <si>
    <t>Mototaxi</t>
  </si>
  <si>
    <t>Automóvil</t>
  </si>
  <si>
    <t>Station Wagon</t>
  </si>
  <si>
    <t>Camioneta Pick Up</t>
  </si>
  <si>
    <t>Camioneta Rural</t>
  </si>
  <si>
    <t>Camioneta Panel</t>
  </si>
  <si>
    <t>Omnibus</t>
  </si>
  <si>
    <t>Camión</t>
  </si>
  <si>
    <t>Remolcador</t>
  </si>
  <si>
    <t>Remolque y Semi-remolque</t>
  </si>
  <si>
    <t>MTC</t>
  </si>
  <si>
    <t>Infraestructura vial nacional</t>
  </si>
  <si>
    <t>Pavimentado</t>
  </si>
  <si>
    <t>No Pavimentado</t>
  </si>
  <si>
    <t>Notas</t>
  </si>
  <si>
    <t>Conducir con presencia de alcohol en la sangre en proporción mayor a lo previsto, bajo los efectos de estupefacientes, narcóticos y/o alucinógenos comprobada con el exámen respectivo o por negarse al mismo.</t>
  </si>
  <si>
    <t>Accidentes por día</t>
  </si>
  <si>
    <t>Muertos por día</t>
  </si>
  <si>
    <t>Heridos por día</t>
  </si>
  <si>
    <t>Número de choques por día</t>
  </si>
  <si>
    <t>Accidentes por excceso de velocidad al día</t>
  </si>
  <si>
    <t>Accidentes por imprudencia del conductor al día</t>
  </si>
  <si>
    <t>Accidentes al día por ebriedad del conductor al día</t>
  </si>
  <si>
    <t>Accidentes por imprudencia del peatón al día</t>
  </si>
  <si>
    <t>Infracciones al Reglamento Nacional de Transito</t>
  </si>
  <si>
    <t>Infracciones cometidas cada hora</t>
  </si>
  <si>
    <t>Infracciones leves cometidas cada hora</t>
  </si>
  <si>
    <t>Infracciones graves cometidas cada hora</t>
  </si>
  <si>
    <t>Infracciones muy graves cometidas cada hora</t>
  </si>
  <si>
    <t>Competitividad - Conectividad Vial</t>
  </si>
  <si>
    <t>WEF</t>
  </si>
  <si>
    <t>Competitividad - Calidad de la infraestructura vial</t>
  </si>
  <si>
    <t>Número de atropellos por día</t>
  </si>
  <si>
    <t xml:space="preserve">World Air Quality Report. </t>
  </si>
  <si>
    <t xml:space="preserve">Ranking TomTom </t>
  </si>
  <si>
    <t>PANEL: INDICADORES DEL SECTOR AUTOMOTOR - AAP</t>
  </si>
  <si>
    <t>Automovil</t>
  </si>
  <si>
    <t>Motocar</t>
  </si>
  <si>
    <t>Station wagon</t>
  </si>
  <si>
    <t>Camioneta pick up</t>
  </si>
  <si>
    <t>Camioneta rural</t>
  </si>
  <si>
    <t>Kms</t>
  </si>
  <si>
    <t>Se considera cifra de último trimestre.</t>
  </si>
  <si>
    <t>2018 - Puesto 96. 2019 - Puesto: 102 de 141 paises en el mundo</t>
  </si>
  <si>
    <t>2018 - Puesto 108. 2019 - Puesto: 110 de 141 paises en el mundo</t>
  </si>
  <si>
    <t>AAP</t>
  </si>
  <si>
    <t>AAP e INEI</t>
  </si>
  <si>
    <t>Índice Nacional del Flujo Vehicular Total</t>
  </si>
  <si>
    <t>Índice del Flujo de Vehículos Pesados</t>
  </si>
  <si>
    <t>Índice del Flujo de Vehículos Ligeros</t>
  </si>
  <si>
    <t>(Año Base 2007 = 100). Promedio del año. Circulación de vehículos por las garitas de peaje.</t>
  </si>
  <si>
    <t>Tasa de retiro Vehículos Livianos</t>
  </si>
  <si>
    <t>Tasa de retiro Omnibús</t>
  </si>
  <si>
    <t>Tasa de retiro Camiones y Tracto</t>
  </si>
  <si>
    <t>Tasa de reemplazo año X = Vehículos retirados año X / Parque automotor año X. Vehículos retirados año X = Parque automotor año X - (Parque automotor año X-1 + Ventas año X)</t>
  </si>
  <si>
    <t>Muy Graves - M41</t>
  </si>
  <si>
    <t>Circular, interrumpir y/o impedir el tránsito, en situaciones de desastre natural o emergencia, incumpliendo las disposiciones de la autoridad competente para la restricción de acceso a las vías.</t>
  </si>
  <si>
    <t>Muy Graves - M40</t>
  </si>
  <si>
    <t>Conducir un vehiculo con la licencia de conducir vencida.</t>
  </si>
  <si>
    <t xml:space="preserve">  Áncash</t>
  </si>
  <si>
    <t xml:space="preserve">  Apurímac</t>
  </si>
  <si>
    <t xml:space="preserve">  Arequipa </t>
  </si>
  <si>
    <t xml:space="preserve">  Ayacucho</t>
  </si>
  <si>
    <t xml:space="preserve">  Cajamarca</t>
  </si>
  <si>
    <t xml:space="preserve">  Cusco</t>
  </si>
  <si>
    <t xml:space="preserve">  Huancavelica</t>
  </si>
  <si>
    <t xml:space="preserve">  Huánuco</t>
  </si>
  <si>
    <t xml:space="preserve">  Ica </t>
  </si>
  <si>
    <t xml:space="preserve">  Junín </t>
  </si>
  <si>
    <t xml:space="preserve">  La Libertad</t>
  </si>
  <si>
    <t xml:space="preserve">  Lambayeque</t>
  </si>
  <si>
    <t xml:space="preserve">  Lima 1/</t>
  </si>
  <si>
    <t xml:space="preserve">  Loreto</t>
  </si>
  <si>
    <t xml:space="preserve">  Madre de Dios</t>
  </si>
  <si>
    <t xml:space="preserve">  Moquegua</t>
  </si>
  <si>
    <t xml:space="preserve">  Pasco</t>
  </si>
  <si>
    <t xml:space="preserve">  Piura</t>
  </si>
  <si>
    <t xml:space="preserve">  Puno</t>
  </si>
  <si>
    <t xml:space="preserve">  San Martín</t>
  </si>
  <si>
    <t xml:space="preserve">  Tacna</t>
  </si>
  <si>
    <t xml:space="preserve">  Tumbes</t>
  </si>
  <si>
    <t xml:space="preserve">  Ucayali</t>
  </si>
  <si>
    <t>Amazonas</t>
  </si>
  <si>
    <t>Parque Automotor según departamento</t>
  </si>
  <si>
    <t>Parque Automotor x tipo de vehículo</t>
  </si>
  <si>
    <t>Altas</t>
  </si>
  <si>
    <t>Bajas</t>
  </si>
  <si>
    <t>Tasa de altas</t>
  </si>
  <si>
    <t>Tasa de bajas</t>
  </si>
  <si>
    <t>Comprende a las empresas que se crean o se reactivan</t>
  </si>
  <si>
    <t>Empresas que dejan de operar por el cierre o cese definitivo de sus actividades, suspensión temporal, fallecimiento en el caso de personas naturales y fusión o escisión en el caso de personas jurídicas.</t>
  </si>
  <si>
    <t>Es la relación de altas de empresas con el stock al final del período.</t>
  </si>
  <si>
    <t>Es la relación de bajas de empresas con el stock al final del período.</t>
  </si>
  <si>
    <t>Tiene como fuente de actualización el Padrón de Contribuyentes de la Superintendencia Nacional de Aduanas y de Administración Tributaria (SUNAT). Comprende a las personas naturales con negocio y a las personas jurídicas tales como: sociedades, asociaciones, cooperativas, empresas individuales de responsabilidad limitada y otro tipo de organizaciones que actualmente se encuentran desarrollando actividades productivas en el país.</t>
  </si>
  <si>
    <t>Stock de empresas: Venta y reparación de vehículos - Perú</t>
  </si>
  <si>
    <t>ANDEMOS</t>
  </si>
  <si>
    <t>ANAC</t>
  </si>
  <si>
    <t>AMDA</t>
  </si>
  <si>
    <t xml:space="preserve">     Colombia</t>
  </si>
  <si>
    <t xml:space="preserve">     Chile </t>
  </si>
  <si>
    <t xml:space="preserve">     México</t>
  </si>
  <si>
    <t xml:space="preserve">     Ecuador</t>
  </si>
  <si>
    <t>AEADE</t>
  </si>
  <si>
    <t xml:space="preserve">     Alemania</t>
  </si>
  <si>
    <t xml:space="preserve">     EEUU</t>
  </si>
  <si>
    <t xml:space="preserve">     Japon</t>
  </si>
  <si>
    <t>Asociación Automotriz</t>
  </si>
  <si>
    <t>Contribución del sector</t>
  </si>
  <si>
    <t>Al PBI</t>
  </si>
  <si>
    <t>más del 16%</t>
  </si>
  <si>
    <t>Empleo Formal</t>
  </si>
  <si>
    <t>Cerca de 400,000</t>
  </si>
  <si>
    <t>Impuestos</t>
  </si>
  <si>
    <t>más del 15%</t>
  </si>
  <si>
    <t>Sector automotor y actividades conexas. Del total de impuestos internos en el país</t>
  </si>
  <si>
    <t>Sector automotor y actividades conexas. Porcentaje del PBI</t>
  </si>
  <si>
    <t xml:space="preserve">     Perú</t>
  </si>
  <si>
    <t>BCRP, INEI, SUNAT</t>
  </si>
  <si>
    <t>MTPE</t>
  </si>
  <si>
    <t>SUNAT</t>
  </si>
  <si>
    <t xml:space="preserve">     Francia</t>
  </si>
  <si>
    <t xml:space="preserve">     Noruega</t>
  </si>
  <si>
    <t>ACEA y EUROSTAT</t>
  </si>
  <si>
    <t>ACEA</t>
  </si>
  <si>
    <t>Perú</t>
  </si>
  <si>
    <t xml:space="preserve">Chile </t>
  </si>
  <si>
    <t>Costa Rica</t>
  </si>
  <si>
    <t>Alemania</t>
  </si>
  <si>
    <t>España</t>
  </si>
  <si>
    <t>TUV Report 2019</t>
  </si>
  <si>
    <t>Asociación Española de entidades Colaboradoras de la Administración en la Inspección Técnica de Vehículos - Junio 2018</t>
  </si>
  <si>
    <t>Crhoy.com Noticias – 12 de Marzo 2019</t>
  </si>
  <si>
    <t>Diario La Tercera – 6 de Marzo 2017</t>
  </si>
  <si>
    <t>ATU</t>
  </si>
  <si>
    <t>Validaciones diarias promedio del año</t>
  </si>
  <si>
    <t>Gasolina 97</t>
  </si>
  <si>
    <t>Gasolina 95</t>
  </si>
  <si>
    <t>Gasolina 90</t>
  </si>
  <si>
    <t>Gasolina 84</t>
  </si>
  <si>
    <t>Gasohol 98</t>
  </si>
  <si>
    <t>Gasohol 97</t>
  </si>
  <si>
    <t>Gasohol 95</t>
  </si>
  <si>
    <t>Gasohol 90</t>
  </si>
  <si>
    <t xml:space="preserve">Gasohol 84 </t>
  </si>
  <si>
    <t>Venta de Combustibles</t>
  </si>
  <si>
    <t xml:space="preserve"> (Miles de barriles)</t>
  </si>
  <si>
    <t>MINEM</t>
  </si>
  <si>
    <t>Considera vehículos importados a GNV y vehiculos convertidos localmente antes de su venta al público.</t>
  </si>
  <si>
    <t>Infogas</t>
  </si>
  <si>
    <t>VehÍculos Nuevos en el año</t>
  </si>
  <si>
    <t>Vehículos a GNV</t>
  </si>
  <si>
    <t>Venta Vehículos Livianos</t>
  </si>
  <si>
    <t>Penetración Venta Vehículos a GNV</t>
  </si>
  <si>
    <t>Unidades</t>
  </si>
  <si>
    <t>Unidades vehículos nuevos a GNV/Unidades vehículos livianos totales</t>
  </si>
  <si>
    <t>Viajes diarios promedio - Metropolitano</t>
  </si>
  <si>
    <t>Infracciones</t>
  </si>
  <si>
    <t xml:space="preserve">Parque Automotor </t>
  </si>
  <si>
    <t>Flujo vehicular</t>
  </si>
  <si>
    <t>Infraestructura Vial</t>
  </si>
  <si>
    <t>Movilidad</t>
  </si>
  <si>
    <t>Stock de empresas total</t>
  </si>
  <si>
    <t>Tasa de Retiro</t>
  </si>
  <si>
    <t>Áncash</t>
  </si>
  <si>
    <t>Total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</si>
  <si>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</si>
  <si>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</si>
  <si>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</si>
  <si>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</si>
  <si>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</si>
  <si>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</si>
  <si>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</si>
  <si>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</si>
  <si>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</si>
  <si>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Lambayeque</t>
  </si>
  <si>
    <t>Lima</t>
  </si>
  <si>
    <t>Loreto</t>
  </si>
  <si>
    <t>Moquegua</t>
  </si>
  <si>
    <t>Pasco</t>
  </si>
  <si>
    <t>Piura</t>
  </si>
  <si>
    <t>Puno</t>
  </si>
  <si>
    <t>Tacna</t>
  </si>
  <si>
    <t>Tumbes</t>
  </si>
  <si>
    <t>Ucayali</t>
  </si>
  <si>
    <t>San Martín</t>
  </si>
  <si>
    <t>Madre de Dios</t>
  </si>
  <si>
    <t>La Libertad</t>
  </si>
  <si>
    <t>Callao</t>
  </si>
  <si>
    <t>0 - 5 años</t>
  </si>
  <si>
    <t>6 - 11 años</t>
  </si>
  <si>
    <t>12 - 17 años</t>
  </si>
  <si>
    <t>18 - 29 años</t>
  </si>
  <si>
    <t>30 - 59 años</t>
  </si>
  <si>
    <t>60 a más años</t>
  </si>
  <si>
    <t>Masculino</t>
  </si>
  <si>
    <t>Femenino</t>
  </si>
  <si>
    <t>Moovit</t>
  </si>
  <si>
    <t>Duración de viaje (ida o vuelta) en transporte público, incluyendo el trayecto a pie, esperas y viaje en sí.</t>
  </si>
  <si>
    <t>Duración promedio de viaje en transporte público (minutos)</t>
  </si>
  <si>
    <t>Viajes en transporte público de 2 o más horas (porcentaje)</t>
  </si>
  <si>
    <t>Porcentaje de personas que realizan un trayecto (ida o vuelta) de 2 o más horas en transporte público.</t>
  </si>
  <si>
    <t>Viajes en transporte público de 1-2 horas (porcentaje)</t>
  </si>
  <si>
    <t>Porcentaje de personas que realizan un trayecto (ida o vuelta) de 1-2 horas en transporte público.</t>
  </si>
  <si>
    <t>Viajes en transporte público de 30 minutos o menos (porcentaje)</t>
  </si>
  <si>
    <t>Porcentaje de personas que realizan un trayecto (ida o vuelta) de 30 minutos o menos en transporte público.</t>
  </si>
  <si>
    <t>Viajes con dos transbordos (porcentaje)</t>
  </si>
  <si>
    <t>Porcentaje de personas que hacen 2 transbordos durante una trayecto medio (ida o vuelta)</t>
  </si>
  <si>
    <t>Viaje con tres transbordos o más (porcentaje)</t>
  </si>
  <si>
    <t>Porcentaje de personas que hacen 3 o más transbordos durante una trayecto medio (ida o vuelta)</t>
  </si>
  <si>
    <t>Viajes sin transbordos (porcentaje)</t>
  </si>
  <si>
    <t>Porcentaje de personas que no hacen transbordos durante una trayecto medio (ida o vuelta)</t>
  </si>
  <si>
    <t>Distancia media de un trayecto (km)</t>
  </si>
  <si>
    <t>Distancia promedio que recorre una persona durante un trayecto medio (ida o vuelta)</t>
  </si>
  <si>
    <t>Trayectos de más de 12km (porcentaje)</t>
  </si>
  <si>
    <t>Porcentaje de personas que viajan en promedio más de 12 km durante un trayecto (ida o vuelta)</t>
  </si>
  <si>
    <t>Incentivos para el uso del transporte público (principales)</t>
  </si>
  <si>
    <t>Principales razones que animarían a usar más el transporte público (encuesta - respuestas múltiples)</t>
  </si>
  <si>
    <t>Viajes más cortos (menos congestión)</t>
  </si>
  <si>
    <t>Vehículos menos masificados</t>
  </si>
  <si>
    <t>Se refiere a vehículos menos aglomerados.</t>
  </si>
  <si>
    <t>Sentirme más seguro en transporte público</t>
  </si>
  <si>
    <t>Información de llegadas y salidas fiable</t>
  </si>
  <si>
    <t>Mayor frecuencia de vehículos y esperas más cortas</t>
  </si>
  <si>
    <t>Impacto del Covid-19 en el uso de transporte público</t>
  </si>
  <si>
    <t>Como ha afectado la pandemia del Covid-19 en la frecuencia de uso del transporte público</t>
  </si>
  <si>
    <t>Ya no uso transporte público</t>
  </si>
  <si>
    <t>Uso transporte público menos que antes</t>
  </si>
  <si>
    <t>No ha afectado a la frecuencia de uso del transporte público</t>
  </si>
  <si>
    <t>Uso más transporte público</t>
  </si>
  <si>
    <t>He cambiado a otros modos de transporte</t>
  </si>
  <si>
    <t>Viajes en Línea 1 del Metro de Lima (pasajeros)</t>
  </si>
  <si>
    <t>Ositran</t>
  </si>
  <si>
    <t>x cada mil vehículos</t>
  </si>
  <si>
    <t>Elaboración propia</t>
  </si>
  <si>
    <t>x cada 100 mil habitantes</t>
  </si>
  <si>
    <t>(# heridos en accidentes de tránsito / # habitantes)*100,000</t>
  </si>
  <si>
    <t>(# muertos en accidentes de tránsito / # habitantes)*100,000</t>
  </si>
  <si>
    <t>Se consideran vehículos menores, livianos y pesados.</t>
  </si>
  <si>
    <t>Elaboración Propia</t>
  </si>
  <si>
    <t>Índice del Parque Automotor (Número de vehículos livianos en circulación por cada 1,000 habitantes)</t>
  </si>
  <si>
    <t>Antigüedad Parque Automotor (Años promedio de antigüedad de vehículos en circulación)</t>
  </si>
  <si>
    <t>Índice de Motorización (Venta de vehículos livianos nuevos por cada 1,000 habitantes)</t>
  </si>
  <si>
    <t>Penetración Vehículos Electrificados (Ventas de vehículos eléctricos e híbridos entre el total de ventas vehículos (livianos y pesados))</t>
  </si>
  <si>
    <t>% de rechazo de inspecciones técnicas (Tasa de desaprobación de las revisiones técnicas)</t>
  </si>
  <si>
    <t>Número de despites por día</t>
  </si>
  <si>
    <t>Utilizar la bocina para llamar la atención en forma innecesaria.</t>
  </si>
  <si>
    <t xml:space="preserve">Sector automotor y actividades conexas. </t>
  </si>
  <si>
    <t xml:space="preserve">Número de accidentes de tránsito </t>
  </si>
  <si>
    <t xml:space="preserve">Lunes </t>
  </si>
  <si>
    <t xml:space="preserve">Martes </t>
  </si>
  <si>
    <t>Miércoles</t>
  </si>
  <si>
    <t>Jueves</t>
  </si>
  <si>
    <t>Participación dentro del total (%)</t>
  </si>
  <si>
    <t>Viernes</t>
  </si>
  <si>
    <t>Sábado</t>
  </si>
  <si>
    <t>Domingo</t>
  </si>
  <si>
    <t>00:01 - 02:00 Hrs.</t>
  </si>
  <si>
    <t>02:01 - 04:00 Hrs.</t>
  </si>
  <si>
    <t>04:01 - 06:00 Hrs.</t>
  </si>
  <si>
    <t>06:01 - 08:00 Hrs.</t>
  </si>
  <si>
    <t>08:01 - 10:00 Hrs.</t>
  </si>
  <si>
    <t>10:01 - 12:00 Hrs.</t>
  </si>
  <si>
    <t>12:01 - 14:00 Hrs.</t>
  </si>
  <si>
    <t>14:01 - 16:00 Hrs.</t>
  </si>
  <si>
    <t>16:01 - 18:00 Hrs.</t>
  </si>
  <si>
    <t>18:01 - 20:00 Hrs.</t>
  </si>
  <si>
    <t>20:01 - 22:00 Hrs.</t>
  </si>
  <si>
    <t>22:01 - 24:00 Hrs.</t>
  </si>
  <si>
    <t>Muy Graves - M28</t>
  </si>
  <si>
    <t>Conducir un vehiculo sin contar con la póliza del SOAT, o que no se encuentre vigente.</t>
  </si>
  <si>
    <t>Muy Graves - M27</t>
  </si>
  <si>
    <t>Conducir un vehículo que no cuente con el certificado de aprobación de inspección técnica vehicular.</t>
  </si>
  <si>
    <t xml:space="preserve">  Nacional</t>
  </si>
  <si>
    <t xml:space="preserve">  Departamental</t>
  </si>
  <si>
    <r>
      <t xml:space="preserve">  Vecinal </t>
    </r>
    <r>
      <rPr>
        <vertAlign val="superscript"/>
        <sz val="11"/>
        <color theme="1"/>
        <rFont val="Franklin Gothic Medium"/>
        <family val="2"/>
      </rPr>
      <t>1/</t>
    </r>
  </si>
  <si>
    <t>1/ Se considera las rutas vecinales no registradas, en proceso de su registro en el RENAC.</t>
  </si>
  <si>
    <t>21 (28.00)</t>
  </si>
  <si>
    <t>33 (23.28)</t>
  </si>
  <si>
    <t>50 (17.90)</t>
  </si>
  <si>
    <t>26 (29.60)</t>
  </si>
  <si>
    <t>3 (58%)</t>
  </si>
  <si>
    <t>7 (57%)</t>
  </si>
  <si>
    <t>15 (42%)</t>
  </si>
  <si>
    <t>19 (42%)</t>
  </si>
  <si>
    <t>Bogotá</t>
  </si>
  <si>
    <t>3 (53%)</t>
  </si>
  <si>
    <t>4 (55%)</t>
  </si>
  <si>
    <t>Recife</t>
  </si>
  <si>
    <t>24 (37%)</t>
  </si>
  <si>
    <t>24 (40%)</t>
  </si>
  <si>
    <t>Santiago</t>
  </si>
  <si>
    <t>44 (31%)</t>
  </si>
  <si>
    <t>26 (39%)</t>
  </si>
  <si>
    <t>Rio de Janeiro</t>
  </si>
  <si>
    <t>40 (32%)</t>
  </si>
  <si>
    <t>39 (36%)</t>
  </si>
  <si>
    <t>Buenos Aires</t>
  </si>
  <si>
    <t>123 (24%)</t>
  </si>
  <si>
    <t>67 (31%)</t>
  </si>
  <si>
    <t>Sao Paulo</t>
  </si>
  <si>
    <t>59 (30%)</t>
  </si>
  <si>
    <t>68 (31%)</t>
  </si>
  <si>
    <t>Ciudad de México</t>
  </si>
  <si>
    <t>29 (36%)</t>
  </si>
  <si>
    <t>28 (38%)</t>
  </si>
  <si>
    <t xml:space="preserve">  Amazonas</t>
  </si>
  <si>
    <t>Venta de GNV (Miles M3)</t>
  </si>
  <si>
    <t>Miles M3</t>
  </si>
  <si>
    <t>Número de Estaciones de Servicio</t>
  </si>
  <si>
    <t>Acumulado</t>
  </si>
  <si>
    <t>VehÍculos Convertidos en el año</t>
  </si>
  <si>
    <t>Número Talleres de Conversión</t>
  </si>
  <si>
    <t xml:space="preserve">     España</t>
  </si>
  <si>
    <t>1/: Incluye a la Provincia Constitucional del Callao.</t>
  </si>
  <si>
    <t>Número de siniestros de tránsito</t>
  </si>
  <si>
    <t>Número de siniestros de tránsito total</t>
  </si>
  <si>
    <t>Siniestros por día</t>
  </si>
  <si>
    <t>Vehículos involucrados en siniestros de transito</t>
  </si>
  <si>
    <t>Vehículos involucrados en siniestros, por día</t>
  </si>
  <si>
    <t>Número de siniestros de tránsito x dpto.</t>
  </si>
  <si>
    <t>Número de vehículos involucrados en siniestros de tránsito x dpto.</t>
  </si>
  <si>
    <t>Muertos por siniestros de tránsito por sexo y edad</t>
  </si>
  <si>
    <t>Heridos por siniestros de tránsito por sexo y edad</t>
  </si>
  <si>
    <t>Muertos por siniestros de tránsito x dpto.</t>
  </si>
  <si>
    <t>Heridos por siniestros de tránsito x dpto.</t>
  </si>
  <si>
    <t>Número de siniestros de tránsito por clase de vehiculo (principales)</t>
  </si>
  <si>
    <t>Número de siniestros de tránsito por tipo (principales)</t>
  </si>
  <si>
    <t>Número de siniestros de tránsito por causa (principales)</t>
  </si>
  <si>
    <t>Número de siniestros de tránsito por incidencia diaria</t>
  </si>
  <si>
    <t>Número de siniestros de tránsito por incidencia horaria</t>
  </si>
  <si>
    <t>Número de siniestros de tránsito - Carreteras</t>
  </si>
  <si>
    <t xml:space="preserve">Número de siniestros de tránsito </t>
  </si>
  <si>
    <t>38 (23.50)</t>
  </si>
  <si>
    <t>Contaminación - Concentración de PM2.5 (ug/m3): Perú</t>
  </si>
  <si>
    <t>Colombia</t>
  </si>
  <si>
    <t>Chile</t>
  </si>
  <si>
    <t>México</t>
  </si>
  <si>
    <t>43 (22.20)</t>
  </si>
  <si>
    <t>63 (15.70)</t>
  </si>
  <si>
    <t>49 (19.50)</t>
  </si>
  <si>
    <t>40 (21.70)</t>
  </si>
  <si>
    <t>72 (14.10)</t>
  </si>
  <si>
    <t>51 (19.30)</t>
  </si>
  <si>
    <t>45 (18.90)</t>
  </si>
  <si>
    <t>42 (19.30)</t>
  </si>
  <si>
    <t>59 (15.60)</t>
  </si>
  <si>
    <t>35 (22.60)</t>
  </si>
  <si>
    <t>48 (20.00)</t>
  </si>
  <si>
    <t>64 (14.60)</t>
  </si>
  <si>
    <t>26 (24.90)</t>
  </si>
  <si>
    <t>33 (20.30)</t>
  </si>
  <si>
    <t>50 (13.90)</t>
  </si>
  <si>
    <t>51 (18.80)</t>
  </si>
  <si>
    <t>Concentraciónes de PM2.5. La primera ubicación es para la nación con la peor calidad del aire.</t>
  </si>
  <si>
    <t>75 (14.10)</t>
  </si>
  <si>
    <t>53 (18.80)</t>
  </si>
  <si>
    <t>46 (20.10)</t>
  </si>
  <si>
    <t>Ubicación. Nivel de congestión (mide el tiempo promedio que toma un viaje de 10 km).</t>
  </si>
  <si>
    <t>36 (22m40s)</t>
  </si>
  <si>
    <t>19 (25m30s)</t>
  </si>
  <si>
    <t>69 (20m00s)</t>
  </si>
  <si>
    <t>27 (22m50s)</t>
  </si>
  <si>
    <t>10 (26m20s)</t>
  </si>
  <si>
    <t>87 (18m30s)</t>
  </si>
  <si>
    <t>16 (24m40s)</t>
  </si>
  <si>
    <t>35 (22m10s)</t>
  </si>
  <si>
    <t>13 (25m40s)</t>
  </si>
  <si>
    <t>8 (27m10s)</t>
  </si>
  <si>
    <t>5 (28m30s)</t>
  </si>
  <si>
    <t>90 (19m20s)</t>
  </si>
  <si>
    <t>107 (18m50s)</t>
  </si>
  <si>
    <t>23 (24m30s)</t>
  </si>
  <si>
    <t>33 (23m00s)</t>
  </si>
  <si>
    <t>13 (26m30s)</t>
  </si>
  <si>
    <t>Vehículos que registran consumos en el año</t>
  </si>
  <si>
    <t>Ranking - Contaminación</t>
  </si>
  <si>
    <t>Ranking - Congestión</t>
  </si>
  <si>
    <t>Gasolina Premium</t>
  </si>
  <si>
    <t>Gasolina Regular</t>
  </si>
  <si>
    <t>Gasohol Premium</t>
  </si>
  <si>
    <t>Gasohol Regular</t>
  </si>
  <si>
    <t xml:space="preserve">     Chile</t>
  </si>
  <si>
    <t xml:space="preserve">     Bolivia</t>
  </si>
  <si>
    <t>INEGI</t>
  </si>
  <si>
    <t>CAVEM</t>
  </si>
  <si>
    <t>INE</t>
  </si>
  <si>
    <t>Graves - G57</t>
  </si>
  <si>
    <t>Muy Graves - M18</t>
  </si>
  <si>
    <t>No respetar las señales que rigen el tránsito</t>
  </si>
  <si>
    <t>Desobedecer las indicaciones del efectivo de la Policía Nacional del Perú asignado al control del tránsito.</t>
  </si>
  <si>
    <t>58 (17.10)</t>
  </si>
  <si>
    <t>82 (13.80)</t>
  </si>
  <si>
    <t>62 (16.60)</t>
  </si>
  <si>
    <t>55 (17.40)</t>
  </si>
  <si>
    <t>7 (33m12s)</t>
  </si>
  <si>
    <t>40 (29m23s)</t>
  </si>
  <si>
    <t>91 (25m30s)</t>
  </si>
  <si>
    <t>126 (23m05s)</t>
  </si>
  <si>
    <t>175 (21m27s)</t>
  </si>
  <si>
    <t>33 (30m09s)</t>
  </si>
  <si>
    <t>66 (27m06s)</t>
  </si>
  <si>
    <t>17 (31m53s)</t>
  </si>
  <si>
    <t>ANDEMOS, RUNT</t>
  </si>
  <si>
    <t>AEADE, CINAE</t>
  </si>
  <si>
    <t xml:space="preserve">     Reino Unido</t>
  </si>
  <si>
    <t xml:space="preserve">     Italia</t>
  </si>
  <si>
    <t xml:space="preserve">     Dinamarca</t>
  </si>
  <si>
    <t>Nota: Considera información del IV trimestre del año.</t>
  </si>
  <si>
    <t>Número de choque y fuga por 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</si>
</sst>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Franklin Gothic Medium"/>
      <family val="2"/>
    </font>
    <font>
      <b/>
      <sz val="12"/>
      <color theme="1"/>
      <name val="Franklin Gothic Medium"/>
      <family val="2"/>
    </font>
    <font>
      <sz val="11"/>
      <color theme="1"/>
      <name val="Franklin Gothic Medium"/>
      <family val="2"/>
    </font>
    <font>
      <sz val="11"/>
      <name val="Franklin Gothic Medium"/>
      <family val="2"/>
    </font>
    <font>
      <b/>
      <sz val="11"/>
      <color theme="1"/>
      <name val="Franklin Gothic Medium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Franklin Gothic Medium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Franklin Gothic Medium"/>
      <family val="2"/>
    </font>
    <font>
      <vertAlign val="superscript"/>
      <sz val="11"/>
      <color theme="1"/>
      <name val="Franklin Gothic Medium"/>
      <family val="2"/>
    </font>
    <font>
      <sz val="7"/>
      <name val="Times New Roman"/>
      <family val="1"/>
    </font>
    <font>
      <sz val="8"/>
      <name val="Franklin Gothic Medium"/>
      <family val="2"/>
    </font>
    <font>
      <sz val="8"/>
      <color theme="1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02">
    <xf numFmtId="0" fontId="0" fillId="0" borderId="0" xfId="0"/>
    <xf numFmtId="0" fontId="0" fillId="3" borderId="0" xfId="0" applyFill="1"/>
    <xf numFmtId="0" fontId="0" fillId="2" borderId="0" xfId="0" applyFill="1"/>
    <xf numFmtId="0" fontId="3" fillId="4" borderId="2" xfId="0" applyFont="1" applyFill="1" applyBorder="1" applyAlignment="1">
      <alignment horizontal="center"/>
    </xf>
    <xf numFmtId="0" fontId="4" fillId="2" borderId="2" xfId="0" applyFont="1" applyFill="1" applyBorder="1"/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9" fontId="4" fillId="2" borderId="2" xfId="2" applyFont="1" applyFill="1" applyBorder="1"/>
    <xf numFmtId="0" fontId="4" fillId="5" borderId="2" xfId="0" applyFont="1" applyFill="1" applyBorder="1"/>
    <xf numFmtId="0" fontId="4" fillId="4" borderId="2" xfId="0" applyFont="1" applyFill="1" applyBorder="1"/>
    <xf numFmtId="0" fontId="4" fillId="6" borderId="2" xfId="0" applyFont="1" applyFill="1" applyBorder="1" applyAlignment="1">
      <alignment vertical="center" wrapText="1"/>
    </xf>
    <xf numFmtId="164" fontId="4" fillId="6" borderId="2" xfId="1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5" fillId="6" borderId="2" xfId="0" applyFont="1" applyFill="1" applyBorder="1"/>
    <xf numFmtId="0" fontId="4" fillId="6" borderId="2" xfId="0" applyFont="1" applyFill="1" applyBorder="1" applyAlignment="1">
      <alignment horizontal="left" vertical="center" wrapText="1"/>
    </xf>
    <xf numFmtId="0" fontId="4" fillId="9" borderId="2" xfId="0" applyFont="1" applyFill="1" applyBorder="1"/>
    <xf numFmtId="165" fontId="4" fillId="9" borderId="2" xfId="2" applyNumberFormat="1" applyFont="1" applyFill="1" applyBorder="1" applyAlignment="1">
      <alignment horizontal="right" vertical="center" wrapText="1"/>
    </xf>
    <xf numFmtId="0" fontId="6" fillId="7" borderId="2" xfId="0" applyFont="1" applyFill="1" applyBorder="1"/>
    <xf numFmtId="164" fontId="6" fillId="7" borderId="2" xfId="1" applyNumberFormat="1" applyFont="1" applyFill="1" applyBorder="1" applyAlignment="1">
      <alignment horizontal="center" vertical="center" wrapText="1"/>
    </xf>
    <xf numFmtId="0" fontId="4" fillId="7" borderId="2" xfId="0" applyFont="1" applyFill="1" applyBorder="1"/>
    <xf numFmtId="164" fontId="4" fillId="7" borderId="2" xfId="1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164" fontId="4" fillId="8" borderId="2" xfId="1" applyNumberFormat="1" applyFont="1" applyFill="1" applyBorder="1" applyAlignment="1">
      <alignment horizontal="center" vertical="center" wrapText="1"/>
    </xf>
    <xf numFmtId="0" fontId="4" fillId="11" borderId="2" xfId="0" applyFont="1" applyFill="1" applyBorder="1"/>
    <xf numFmtId="166" fontId="4" fillId="11" borderId="2" xfId="1" applyNumberFormat="1" applyFont="1" applyFill="1" applyBorder="1" applyAlignment="1">
      <alignment horizontal="center" vertical="center" wrapText="1"/>
    </xf>
    <xf numFmtId="0" fontId="4" fillId="10" borderId="2" xfId="0" applyFont="1" applyFill="1" applyBorder="1"/>
    <xf numFmtId="43" fontId="4" fillId="10" borderId="2" xfId="1" applyFont="1" applyFill="1" applyBorder="1" applyAlignment="1">
      <alignment horizontal="center"/>
    </xf>
    <xf numFmtId="10" fontId="4" fillId="9" borderId="2" xfId="2" applyNumberFormat="1" applyFont="1" applyFill="1" applyBorder="1" applyAlignment="1">
      <alignment horizontal="right"/>
    </xf>
    <xf numFmtId="164" fontId="4" fillId="5" borderId="2" xfId="1" applyNumberFormat="1" applyFont="1" applyFill="1" applyBorder="1" applyAlignment="1">
      <alignment horizontal="center"/>
    </xf>
    <xf numFmtId="43" fontId="4" fillId="7" borderId="2" xfId="1" applyFont="1" applyFill="1" applyBorder="1" applyAlignment="1">
      <alignment horizontal="center"/>
    </xf>
    <xf numFmtId="0" fontId="0" fillId="6" borderId="2" xfId="0" applyFill="1" applyBorder="1"/>
    <xf numFmtId="43" fontId="4" fillId="6" borderId="2" xfId="1" applyFont="1" applyFill="1" applyBorder="1" applyAlignment="1">
      <alignment horizontal="center"/>
    </xf>
    <xf numFmtId="0" fontId="4" fillId="3" borderId="2" xfId="0" applyFont="1" applyFill="1" applyBorder="1"/>
    <xf numFmtId="164" fontId="4" fillId="3" borderId="2" xfId="1" applyNumberFormat="1" applyFont="1" applyFill="1" applyBorder="1" applyAlignment="1">
      <alignment horizontal="center" vertical="center" wrapText="1"/>
    </xf>
    <xf numFmtId="10" fontId="4" fillId="3" borderId="2" xfId="2" applyNumberFormat="1" applyFont="1" applyFill="1" applyBorder="1" applyAlignment="1">
      <alignment horizontal="right"/>
    </xf>
    <xf numFmtId="0" fontId="4" fillId="12" borderId="2" xfId="0" applyFont="1" applyFill="1" applyBorder="1"/>
    <xf numFmtId="10" fontId="4" fillId="12" borderId="2" xfId="2" applyNumberFormat="1" applyFont="1" applyFill="1" applyBorder="1" applyAlignment="1">
      <alignment horizontal="right"/>
    </xf>
    <xf numFmtId="0" fontId="4" fillId="2" borderId="0" xfId="0" applyFont="1" applyFill="1"/>
    <xf numFmtId="0" fontId="4" fillId="2" borderId="4" xfId="0" applyFont="1" applyFill="1" applyBorder="1"/>
    <xf numFmtId="43" fontId="4" fillId="3" borderId="2" xfId="1" applyFont="1" applyFill="1" applyBorder="1" applyAlignment="1">
      <alignment horizontal="center"/>
    </xf>
    <xf numFmtId="0" fontId="7" fillId="0" borderId="0" xfId="0" applyFont="1"/>
    <xf numFmtId="0" fontId="4" fillId="6" borderId="5" xfId="0" applyFont="1" applyFill="1" applyBorder="1"/>
    <xf numFmtId="0" fontId="3" fillId="2" borderId="0" xfId="0" applyFont="1" applyFill="1" applyAlignment="1">
      <alignment horizontal="center"/>
    </xf>
    <xf numFmtId="0" fontId="6" fillId="2" borderId="2" xfId="0" applyFont="1" applyFill="1" applyBorder="1"/>
    <xf numFmtId="0" fontId="4" fillId="6" borderId="4" xfId="0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9" borderId="4" xfId="0" applyFont="1" applyFill="1" applyBorder="1"/>
    <xf numFmtId="0" fontId="4" fillId="2" borderId="3" xfId="0" applyFont="1" applyFill="1" applyBorder="1"/>
    <xf numFmtId="165" fontId="4" fillId="2" borderId="3" xfId="2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/>
    </xf>
    <xf numFmtId="0" fontId="4" fillId="9" borderId="5" xfId="0" applyFont="1" applyFill="1" applyBorder="1"/>
    <xf numFmtId="165" fontId="4" fillId="9" borderId="5" xfId="2" applyNumberFormat="1" applyFont="1" applyFill="1" applyBorder="1" applyAlignment="1">
      <alignment horizontal="right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4" fillId="8" borderId="5" xfId="0" applyFont="1" applyFill="1" applyBorder="1"/>
    <xf numFmtId="164" fontId="4" fillId="8" borderId="5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7" borderId="4" xfId="0" applyFont="1" applyFill="1" applyBorder="1"/>
    <xf numFmtId="164" fontId="4" fillId="7" borderId="4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8" borderId="4" xfId="0" applyFont="1" applyFill="1" applyBorder="1"/>
    <xf numFmtId="164" fontId="4" fillId="8" borderId="4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11" borderId="5" xfId="0" applyFont="1" applyFill="1" applyBorder="1"/>
    <xf numFmtId="166" fontId="4" fillId="11" borderId="5" xfId="1" applyNumberFormat="1" applyFont="1" applyFill="1" applyBorder="1" applyAlignment="1">
      <alignment horizontal="center" vertical="center" wrapText="1"/>
    </xf>
    <xf numFmtId="0" fontId="4" fillId="11" borderId="4" xfId="0" applyFont="1" applyFill="1" applyBorder="1"/>
    <xf numFmtId="166" fontId="4" fillId="11" borderId="4" xfId="1" applyNumberFormat="1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4" fillId="12" borderId="5" xfId="0" applyFont="1" applyFill="1" applyBorder="1"/>
    <xf numFmtId="10" fontId="4" fillId="12" borderId="5" xfId="2" applyNumberFormat="1" applyFont="1" applyFill="1" applyBorder="1" applyAlignment="1">
      <alignment horizontal="right"/>
    </xf>
    <xf numFmtId="0" fontId="4" fillId="3" borderId="5" xfId="0" applyFont="1" applyFill="1" applyBorder="1"/>
    <xf numFmtId="10" fontId="4" fillId="2" borderId="3" xfId="2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justify" vertical="top" wrapText="1"/>
    </xf>
    <xf numFmtId="164" fontId="4" fillId="3" borderId="5" xfId="1" applyNumberFormat="1" applyFont="1" applyFill="1" applyBorder="1" applyAlignment="1">
      <alignment horizontal="center" vertical="center" wrapText="1"/>
    </xf>
    <xf numFmtId="10" fontId="4" fillId="9" borderId="5" xfId="2" applyNumberFormat="1" applyFont="1" applyFill="1" applyBorder="1" applyAlignment="1">
      <alignment horizontal="right"/>
    </xf>
    <xf numFmtId="0" fontId="4" fillId="12" borderId="4" xfId="0" applyFont="1" applyFill="1" applyBorder="1"/>
    <xf numFmtId="10" fontId="4" fillId="12" borderId="4" xfId="2" applyNumberFormat="1" applyFont="1" applyFill="1" applyBorder="1" applyAlignment="1">
      <alignment horizontal="right"/>
    </xf>
    <xf numFmtId="0" fontId="4" fillId="4" borderId="5" xfId="0" applyFont="1" applyFill="1" applyBorder="1"/>
    <xf numFmtId="10" fontId="4" fillId="9" borderId="4" xfId="2" applyNumberFormat="1" applyFont="1" applyFill="1" applyBorder="1" applyAlignment="1">
      <alignment horizontal="right"/>
    </xf>
    <xf numFmtId="0" fontId="4" fillId="5" borderId="5" xfId="0" applyFont="1" applyFill="1" applyBorder="1"/>
    <xf numFmtId="164" fontId="4" fillId="5" borderId="5" xfId="1" applyNumberFormat="1" applyFont="1" applyFill="1" applyBorder="1" applyAlignment="1">
      <alignment horizontal="center"/>
    </xf>
    <xf numFmtId="0" fontId="4" fillId="7" borderId="5" xfId="0" applyFont="1" applyFill="1" applyBorder="1"/>
    <xf numFmtId="43" fontId="4" fillId="7" borderId="5" xfId="1" applyFont="1" applyFill="1" applyBorder="1" applyAlignment="1">
      <alignment horizontal="center"/>
    </xf>
    <xf numFmtId="0" fontId="4" fillId="5" borderId="4" xfId="0" applyFont="1" applyFill="1" applyBorder="1"/>
    <xf numFmtId="0" fontId="0" fillId="6" borderId="5" xfId="0" applyFill="1" applyBorder="1"/>
    <xf numFmtId="43" fontId="4" fillId="6" borderId="5" xfId="1" applyFont="1" applyFill="1" applyBorder="1" applyAlignment="1">
      <alignment horizontal="center"/>
    </xf>
    <xf numFmtId="43" fontId="4" fillId="7" borderId="4" xfId="1" applyFont="1" applyFill="1" applyBorder="1" applyAlignment="1">
      <alignment horizontal="center"/>
    </xf>
    <xf numFmtId="43" fontId="4" fillId="3" borderId="5" xfId="1" applyFont="1" applyFill="1" applyBorder="1" applyAlignment="1">
      <alignment horizontal="center"/>
    </xf>
    <xf numFmtId="0" fontId="0" fillId="6" borderId="4" xfId="0" applyFill="1" applyBorder="1"/>
    <xf numFmtId="43" fontId="4" fillId="6" borderId="4" xfId="1" applyFont="1" applyFill="1" applyBorder="1" applyAlignment="1">
      <alignment horizontal="center"/>
    </xf>
    <xf numFmtId="0" fontId="0" fillId="2" borderId="3" xfId="0" applyFill="1" applyBorder="1"/>
    <xf numFmtId="0" fontId="4" fillId="3" borderId="4" xfId="0" applyFont="1" applyFill="1" applyBorder="1"/>
    <xf numFmtId="43" fontId="4" fillId="3" borderId="4" xfId="1" applyFont="1" applyFill="1" applyBorder="1" applyAlignment="1">
      <alignment horizontal="center"/>
    </xf>
    <xf numFmtId="0" fontId="4" fillId="10" borderId="5" xfId="0" applyFont="1" applyFill="1" applyBorder="1" applyAlignment="1">
      <alignment vertical="center" wrapText="1"/>
    </xf>
    <xf numFmtId="43" fontId="4" fillId="10" borderId="5" xfId="1" applyFont="1" applyFill="1" applyBorder="1" applyAlignment="1">
      <alignment horizontal="center" vertical="center" wrapText="1"/>
    </xf>
    <xf numFmtId="0" fontId="9" fillId="2" borderId="1" xfId="0" applyFont="1" applyFill="1" applyBorder="1"/>
    <xf numFmtId="9" fontId="9" fillId="2" borderId="1" xfId="2" applyFont="1" applyFill="1" applyBorder="1"/>
    <xf numFmtId="165" fontId="9" fillId="2" borderId="1" xfId="2" applyNumberFormat="1" applyFont="1" applyFill="1" applyBorder="1"/>
    <xf numFmtId="165" fontId="4" fillId="5" borderId="4" xfId="2" applyNumberFormat="1" applyFont="1" applyFill="1" applyBorder="1" applyAlignment="1">
      <alignment horizontal="right"/>
    </xf>
    <xf numFmtId="165" fontId="0" fillId="2" borderId="3" xfId="2" applyNumberFormat="1" applyFont="1" applyFill="1" applyBorder="1"/>
    <xf numFmtId="0" fontId="8" fillId="2" borderId="1" xfId="0" applyFont="1" applyFill="1" applyBorder="1" applyAlignment="1">
      <alignment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13" borderId="2" xfId="0" applyFont="1" applyFill="1" applyBorder="1"/>
    <xf numFmtId="10" fontId="4" fillId="13" borderId="2" xfId="2" applyNumberFormat="1" applyFont="1" applyFill="1" applyBorder="1" applyAlignment="1">
      <alignment horizontal="right"/>
    </xf>
    <xf numFmtId="0" fontId="6" fillId="2" borderId="5" xfId="0" applyFont="1" applyFill="1" applyBorder="1"/>
    <xf numFmtId="164" fontId="6" fillId="2" borderId="5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/>
    <xf numFmtId="164" fontId="4" fillId="2" borderId="7" xfId="1" applyNumberFormat="1" applyFont="1" applyFill="1" applyBorder="1" applyAlignment="1">
      <alignment horizontal="center" vertical="center" wrapText="1"/>
    </xf>
    <xf numFmtId="10" fontId="4" fillId="2" borderId="5" xfId="2" applyNumberFormat="1" applyFont="1" applyFill="1" applyBorder="1" applyAlignment="1">
      <alignment horizontal="right" vertical="center" wrapText="1"/>
    </xf>
    <xf numFmtId="43" fontId="4" fillId="2" borderId="5" xfId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10" xfId="0" applyFont="1" applyFill="1" applyBorder="1"/>
    <xf numFmtId="0" fontId="10" fillId="14" borderId="4" xfId="0" applyFont="1" applyFill="1" applyBorder="1" applyAlignment="1">
      <alignment horizontal="center"/>
    </xf>
    <xf numFmtId="165" fontId="4" fillId="2" borderId="2" xfId="2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/>
    </xf>
    <xf numFmtId="0" fontId="13" fillId="0" borderId="0" xfId="3" applyFont="1" applyAlignment="1">
      <alignment horizontal="left" vertical="center"/>
    </xf>
    <xf numFmtId="0" fontId="4" fillId="11" borderId="5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0" borderId="2" xfId="0" applyFont="1" applyFill="1" applyBorder="1" applyAlignment="1">
      <alignment wrapText="1"/>
    </xf>
    <xf numFmtId="43" fontId="4" fillId="2" borderId="0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8" fillId="2" borderId="0" xfId="0" applyFont="1" applyFill="1"/>
    <xf numFmtId="0" fontId="4" fillId="2" borderId="0" xfId="0" applyFont="1" applyFill="1" applyAlignment="1">
      <alignment horizontal="center" vertical="center"/>
    </xf>
    <xf numFmtId="165" fontId="4" fillId="2" borderId="2" xfId="2" applyNumberFormat="1" applyFont="1" applyFill="1" applyBorder="1" applyAlignment="1">
      <alignment horizontal="right"/>
    </xf>
    <xf numFmtId="165" fontId="4" fillId="2" borderId="2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12" borderId="5" xfId="0" applyFont="1" applyFill="1" applyBorder="1" applyAlignment="1">
      <alignment horizontal="center" vertical="top" wrapText="1"/>
    </xf>
    <xf numFmtId="0" fontId="4" fillId="12" borderId="2" xfId="0" applyFont="1" applyFill="1" applyBorder="1" applyAlignment="1">
      <alignment horizontal="center" vertical="top" wrapText="1"/>
    </xf>
    <xf numFmtId="0" fontId="4" fillId="12" borderId="4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66" fontId="4" fillId="7" borderId="2" xfId="1" applyNumberFormat="1" applyFont="1" applyFill="1" applyBorder="1" applyAlignment="1">
      <alignment horizontal="center"/>
    </xf>
    <xf numFmtId="166" fontId="4" fillId="7" borderId="4" xfId="1" applyNumberFormat="1" applyFont="1" applyFill="1" applyBorder="1" applyAlignment="1">
      <alignment horizontal="center"/>
    </xf>
    <xf numFmtId="164" fontId="4" fillId="4" borderId="5" xfId="1" applyNumberFormat="1" applyFont="1" applyFill="1" applyBorder="1" applyAlignment="1">
      <alignment horizontal="left" indent="2"/>
    </xf>
    <xf numFmtId="164" fontId="4" fillId="4" borderId="2" xfId="1" applyNumberFormat="1" applyFont="1" applyFill="1" applyBorder="1" applyAlignment="1">
      <alignment horizontal="left" indent="2"/>
    </xf>
    <xf numFmtId="0" fontId="14" fillId="2" borderId="0" xfId="0" applyFont="1" applyFill="1" applyAlignment="1">
      <alignment horizontal="left" vertical="center"/>
    </xf>
    <xf numFmtId="9" fontId="0" fillId="0" borderId="0" xfId="2" applyFont="1"/>
    <xf numFmtId="164" fontId="4" fillId="2" borderId="3" xfId="0" applyNumberFormat="1" applyFont="1" applyFill="1" applyBorder="1" applyAlignment="1">
      <alignment vertical="center" wrapText="1"/>
    </xf>
    <xf numFmtId="0" fontId="4" fillId="10" borderId="4" xfId="0" applyFont="1" applyFill="1" applyBorder="1"/>
    <xf numFmtId="43" fontId="4" fillId="10" borderId="4" xfId="1" applyFont="1" applyFill="1" applyBorder="1" applyAlignment="1">
      <alignment horizontal="center"/>
    </xf>
    <xf numFmtId="3" fontId="0" fillId="0" borderId="0" xfId="0" applyNumberFormat="1"/>
    <xf numFmtId="166" fontId="4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5" fontId="4" fillId="2" borderId="0" xfId="2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43" fontId="4" fillId="2" borderId="0" xfId="0" applyNumberFormat="1" applyFont="1" applyFill="1"/>
    <xf numFmtId="0" fontId="4" fillId="2" borderId="4" xfId="0" applyFont="1" applyFill="1" applyBorder="1" applyAlignment="1">
      <alignment horizontal="justify" vertical="top" wrapText="1"/>
    </xf>
    <xf numFmtId="0" fontId="0" fillId="0" borderId="11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8" fillId="2" borderId="1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8" fillId="6" borderId="6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left"/>
    </xf>
    <xf numFmtId="0" fontId="8" fillId="15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_IEC17004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FF99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92"/>
  <sheetViews>
    <sheetView tabSelected="1" zoomScale="80" zoomScaleNormal="80" workbookViewId="0">
      <pane ySplit="2" topLeftCell="A3" activePane="bottomLeft" state="frozen"/>
      <selection pane="bottomLeft" activeCell="A230" sqref="A230"/>
    </sheetView>
  </sheetViews>
  <sheetFormatPr baseColWidth="10" defaultColWidth="10.7109375" defaultRowHeight="15" x14ac:dyDescent="0.25"/>
  <cols>
    <col min="1" max="1" width="62.85546875" customWidth="1"/>
    <col min="2" max="2" width="13.85546875" bestFit="1" customWidth="1"/>
    <col min="3" max="3" width="12.85546875" customWidth="1"/>
    <col min="4" max="8" width="13" customWidth="1"/>
    <col min="9" max="9" width="22.7109375" bestFit="1" customWidth="1"/>
    <col min="10" max="10" width="83.140625" bestFit="1" customWidth="1"/>
    <col min="11" max="56" width="10.85546875" style="2"/>
  </cols>
  <sheetData>
    <row r="1" spans="1:56" ht="30" customHeight="1" x14ac:dyDescent="0.25">
      <c r="A1" s="198" t="s">
        <v>70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56" ht="16.5" x14ac:dyDescent="0.3">
      <c r="A2" s="120" t="s">
        <v>0</v>
      </c>
      <c r="B2" s="120">
        <v>2018</v>
      </c>
      <c r="C2" s="120">
        <v>2019</v>
      </c>
      <c r="D2" s="120">
        <v>2020</v>
      </c>
      <c r="E2" s="120">
        <v>2021</v>
      </c>
      <c r="F2" s="120">
        <v>2022</v>
      </c>
      <c r="G2" s="120">
        <v>2023</v>
      </c>
      <c r="H2" s="120">
        <v>2024</v>
      </c>
      <c r="I2" s="120" t="s">
        <v>1</v>
      </c>
      <c r="J2" s="120" t="s">
        <v>49</v>
      </c>
    </row>
    <row r="3" spans="1:56" ht="16.5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</row>
    <row r="4" spans="1:56" ht="19.5" x14ac:dyDescent="0.35">
      <c r="A4" s="199" t="s">
        <v>349</v>
      </c>
      <c r="B4" s="200"/>
      <c r="C4" s="200"/>
      <c r="D4" s="200"/>
      <c r="E4" s="200"/>
      <c r="F4" s="200"/>
      <c r="G4" s="200"/>
      <c r="H4" s="200"/>
      <c r="I4" s="200"/>
      <c r="J4" s="200"/>
    </row>
    <row r="5" spans="1:56" ht="31.5" x14ac:dyDescent="0.3">
      <c r="A5" s="4" t="s">
        <v>350</v>
      </c>
      <c r="B5" s="5">
        <v>90056</v>
      </c>
      <c r="C5" s="5">
        <v>95800</v>
      </c>
      <c r="D5" s="5">
        <v>57396</v>
      </c>
      <c r="E5" s="5">
        <v>74624</v>
      </c>
      <c r="F5" s="5">
        <v>83897</v>
      </c>
      <c r="G5" s="5">
        <v>87083</v>
      </c>
      <c r="H5" s="5">
        <v>86757</v>
      </c>
      <c r="I5" s="6" t="s">
        <v>2</v>
      </c>
      <c r="J5" s="4"/>
    </row>
    <row r="6" spans="1:56" s="1" customFormat="1" ht="15.75" x14ac:dyDescent="0.3">
      <c r="A6" s="4" t="s">
        <v>351</v>
      </c>
      <c r="B6" s="5">
        <f>+B5/365</f>
        <v>246.72876712328767</v>
      </c>
      <c r="C6" s="5">
        <f>+C5/365</f>
        <v>262.46575342465752</v>
      </c>
      <c r="D6" s="5">
        <f>+D5/365</f>
        <v>157.24931506849316</v>
      </c>
      <c r="E6" s="5">
        <f>E5/365</f>
        <v>204.44931506849315</v>
      </c>
      <c r="F6" s="5">
        <f>F5/365</f>
        <v>229.85479452054796</v>
      </c>
      <c r="G6" s="5">
        <f>G5/365</f>
        <v>238.58356164383562</v>
      </c>
      <c r="H6" s="5">
        <f>H5/365</f>
        <v>237.6904109589041</v>
      </c>
      <c r="I6" s="6" t="s">
        <v>268</v>
      </c>
      <c r="J6" s="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5.75" x14ac:dyDescent="0.3">
      <c r="A7" s="4" t="s">
        <v>11</v>
      </c>
      <c r="B7" s="5">
        <v>3244</v>
      </c>
      <c r="C7" s="5">
        <v>3110</v>
      </c>
      <c r="D7" s="5">
        <v>2159</v>
      </c>
      <c r="E7" s="5">
        <v>3032</v>
      </c>
      <c r="F7" s="5">
        <v>3328</v>
      </c>
      <c r="G7" s="5">
        <v>3316</v>
      </c>
      <c r="H7" s="5">
        <v>3002</v>
      </c>
      <c r="I7" s="4" t="s">
        <v>2</v>
      </c>
      <c r="J7" s="5"/>
    </row>
    <row r="8" spans="1:56" s="1" customFormat="1" ht="15.75" x14ac:dyDescent="0.3">
      <c r="A8" s="4" t="s">
        <v>52</v>
      </c>
      <c r="B8" s="5">
        <f t="shared" ref="B8:H8" si="0">+B7/365</f>
        <v>8.8876712328767127</v>
      </c>
      <c r="C8" s="5">
        <f t="shared" si="0"/>
        <v>8.5205479452054789</v>
      </c>
      <c r="D8" s="5">
        <f t="shared" si="0"/>
        <v>5.9150684931506845</v>
      </c>
      <c r="E8" s="5">
        <f t="shared" si="0"/>
        <v>8.3068493150684937</v>
      </c>
      <c r="F8" s="5">
        <f t="shared" si="0"/>
        <v>9.117808219178082</v>
      </c>
      <c r="G8" s="5">
        <f t="shared" si="0"/>
        <v>9.0849315068493155</v>
      </c>
      <c r="H8" s="5">
        <f t="shared" si="0"/>
        <v>8.2246575342465746</v>
      </c>
      <c r="I8" s="6" t="s">
        <v>268</v>
      </c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ht="15.75" x14ac:dyDescent="0.3">
      <c r="A9" s="4" t="s">
        <v>12</v>
      </c>
      <c r="B9" s="5">
        <v>61512</v>
      </c>
      <c r="C9" s="5">
        <v>63953</v>
      </c>
      <c r="D9" s="5">
        <v>38447</v>
      </c>
      <c r="E9" s="5">
        <v>49519</v>
      </c>
      <c r="F9" s="5">
        <v>53552</v>
      </c>
      <c r="G9" s="5">
        <v>58000</v>
      </c>
      <c r="H9" s="5">
        <v>56747</v>
      </c>
      <c r="I9" s="4" t="s">
        <v>2</v>
      </c>
      <c r="J9" s="4"/>
    </row>
    <row r="10" spans="1:56" s="1" customFormat="1" ht="14.45" customHeight="1" x14ac:dyDescent="0.3">
      <c r="A10" s="4" t="s">
        <v>53</v>
      </c>
      <c r="B10" s="5">
        <f t="shared" ref="B10:H10" si="1">+B9/365</f>
        <v>168.52602739726026</v>
      </c>
      <c r="C10" s="5">
        <f t="shared" si="1"/>
        <v>175.21369863013697</v>
      </c>
      <c r="D10" s="5">
        <f t="shared" si="1"/>
        <v>105.33424657534246</v>
      </c>
      <c r="E10" s="5">
        <f t="shared" si="1"/>
        <v>135.66849315068492</v>
      </c>
      <c r="F10" s="5">
        <f t="shared" si="1"/>
        <v>146.7178082191781</v>
      </c>
      <c r="G10" s="5">
        <f t="shared" si="1"/>
        <v>158.9041095890411</v>
      </c>
      <c r="H10" s="5">
        <f t="shared" si="1"/>
        <v>155.47123287671232</v>
      </c>
      <c r="I10" s="6" t="s">
        <v>268</v>
      </c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" customFormat="1" ht="14.45" customHeight="1" x14ac:dyDescent="0.3">
      <c r="A11" s="4" t="s">
        <v>352</v>
      </c>
      <c r="B11" s="5">
        <v>128315</v>
      </c>
      <c r="C11" s="5">
        <v>131746</v>
      </c>
      <c r="D11" s="5">
        <v>78518</v>
      </c>
      <c r="E11" s="5">
        <v>102471</v>
      </c>
      <c r="F11" s="5">
        <v>113586</v>
      </c>
      <c r="G11" s="5">
        <v>115828</v>
      </c>
      <c r="H11" s="5">
        <v>114733</v>
      </c>
      <c r="I11" s="4" t="s">
        <v>2</v>
      </c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" customFormat="1" ht="14.45" customHeight="1" x14ac:dyDescent="0.3">
      <c r="A12" s="38" t="s">
        <v>267</v>
      </c>
      <c r="B12" s="52">
        <f>Siniestros!B11/Otros!B35*1000</f>
        <v>44.333276785933307</v>
      </c>
      <c r="C12" s="52">
        <f>C11/Otros!C35*1000</f>
        <v>43.852360251193275</v>
      </c>
      <c r="D12" s="52">
        <f>D11/Otros!D35*1000</f>
        <v>25.570032148979514</v>
      </c>
      <c r="E12" s="52">
        <f>E11/Otros!E35*1000</f>
        <v>32.155532473726986</v>
      </c>
      <c r="F12" s="52">
        <f>F11/Otros!F35*1000</f>
        <v>34.383782415855293</v>
      </c>
      <c r="G12" s="52">
        <f>G11/Otros!G35*1000</f>
        <v>33.842226993140862</v>
      </c>
      <c r="H12" s="52"/>
      <c r="I12" s="6" t="s">
        <v>268</v>
      </c>
      <c r="J12" s="3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" customFormat="1" ht="14.45" customHeight="1" x14ac:dyDescent="0.3">
      <c r="A13" s="4" t="s">
        <v>353</v>
      </c>
      <c r="B13" s="5">
        <f t="shared" ref="B13:H13" si="2">B11/365</f>
        <v>351.54794520547944</v>
      </c>
      <c r="C13" s="5">
        <f t="shared" si="2"/>
        <v>360.94794520547947</v>
      </c>
      <c r="D13" s="5">
        <f t="shared" si="2"/>
        <v>215.11780821917807</v>
      </c>
      <c r="E13" s="5">
        <f t="shared" si="2"/>
        <v>280.74246575342465</v>
      </c>
      <c r="F13" s="5">
        <f t="shared" si="2"/>
        <v>311.19452054794522</v>
      </c>
      <c r="G13" s="5">
        <f t="shared" si="2"/>
        <v>317.33698630136985</v>
      </c>
      <c r="H13" s="5">
        <f t="shared" si="2"/>
        <v>314.33698630136985</v>
      </c>
      <c r="I13" s="6" t="s">
        <v>268</v>
      </c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" customFormat="1" ht="14.45" customHeight="1" x14ac:dyDescent="0.3">
      <c r="A14" s="119"/>
      <c r="B14" s="117"/>
      <c r="C14" s="117"/>
      <c r="D14" s="117"/>
      <c r="E14" s="117"/>
      <c r="F14" s="117"/>
      <c r="G14" s="117"/>
      <c r="H14" s="117"/>
      <c r="I14" s="118"/>
      <c r="J14" s="3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" customFormat="1" ht="18.75" customHeight="1" x14ac:dyDescent="0.35">
      <c r="A15" s="199" t="s">
        <v>354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1" customFormat="1" ht="14.45" customHeight="1" x14ac:dyDescent="0.3">
      <c r="A16" s="4" t="s">
        <v>199</v>
      </c>
      <c r="B16" s="5">
        <f t="shared" ref="B16:H16" si="3">SUM(B17+B18+B19+B20+B21+B22+B23+B24+B25+B26+B27+B28+B29+B30+B31+B32+B33+B34+B35+B36+B37+B38+B39+B40+B41)</f>
        <v>90056</v>
      </c>
      <c r="C16" s="5">
        <f t="shared" si="3"/>
        <v>95800</v>
      </c>
      <c r="D16" s="5">
        <f t="shared" si="3"/>
        <v>57396</v>
      </c>
      <c r="E16" s="5">
        <f t="shared" si="3"/>
        <v>74624</v>
      </c>
      <c r="F16" s="5">
        <f t="shared" si="3"/>
        <v>83897</v>
      </c>
      <c r="G16" s="5">
        <f t="shared" si="3"/>
        <v>87083</v>
      </c>
      <c r="H16" s="5">
        <f t="shared" si="3"/>
        <v>86757</v>
      </c>
      <c r="I16" s="4" t="s">
        <v>2</v>
      </c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" customFormat="1" ht="14.45" customHeight="1" x14ac:dyDescent="0.3">
      <c r="A17" s="4" t="s">
        <v>117</v>
      </c>
      <c r="B17" s="5">
        <v>362</v>
      </c>
      <c r="C17" s="5">
        <v>501</v>
      </c>
      <c r="D17" s="5">
        <v>387</v>
      </c>
      <c r="E17" s="5">
        <v>473</v>
      </c>
      <c r="F17" s="5">
        <v>514</v>
      </c>
      <c r="G17" s="5">
        <v>514</v>
      </c>
      <c r="H17" s="5">
        <v>513</v>
      </c>
      <c r="I17" s="4" t="s">
        <v>2</v>
      </c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1" customFormat="1" ht="14.45" customHeight="1" x14ac:dyDescent="0.3">
      <c r="A18" s="4" t="s">
        <v>198</v>
      </c>
      <c r="B18" s="5">
        <v>2061</v>
      </c>
      <c r="C18" s="5">
        <v>2329</v>
      </c>
      <c r="D18" s="5">
        <v>1279</v>
      </c>
      <c r="E18" s="5">
        <v>2096</v>
      </c>
      <c r="F18" s="5">
        <v>2453</v>
      </c>
      <c r="G18" s="5">
        <v>2557</v>
      </c>
      <c r="H18" s="5">
        <v>2218</v>
      </c>
      <c r="I18" s="4" t="s">
        <v>2</v>
      </c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1" customFormat="1" ht="14.45" customHeight="1" x14ac:dyDescent="0.3">
      <c r="A19" s="4" t="s">
        <v>200</v>
      </c>
      <c r="B19" s="5">
        <v>818</v>
      </c>
      <c r="C19" s="5">
        <v>808</v>
      </c>
      <c r="D19" s="5">
        <v>637</v>
      </c>
      <c r="E19" s="5">
        <v>924</v>
      </c>
      <c r="F19" s="5">
        <v>860</v>
      </c>
      <c r="G19" s="5">
        <v>720</v>
      </c>
      <c r="H19" s="5">
        <v>703</v>
      </c>
      <c r="I19" s="4" t="s">
        <v>2</v>
      </c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1" customFormat="1" ht="14.45" customHeight="1" x14ac:dyDescent="0.3">
      <c r="A20" s="4" t="s">
        <v>201</v>
      </c>
      <c r="B20" s="5">
        <v>5101</v>
      </c>
      <c r="C20" s="5">
        <v>5142</v>
      </c>
      <c r="D20" s="5">
        <v>3010</v>
      </c>
      <c r="E20" s="5">
        <v>4601</v>
      </c>
      <c r="F20" s="5">
        <v>5017</v>
      </c>
      <c r="G20" s="5">
        <v>5194</v>
      </c>
      <c r="H20" s="5">
        <v>5604</v>
      </c>
      <c r="I20" s="4" t="s">
        <v>2</v>
      </c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s="1" customFormat="1" ht="14.45" customHeight="1" x14ac:dyDescent="0.3">
      <c r="A21" s="4" t="s">
        <v>202</v>
      </c>
      <c r="B21" s="5">
        <v>696</v>
      </c>
      <c r="C21" s="5">
        <v>701</v>
      </c>
      <c r="D21" s="5">
        <v>410</v>
      </c>
      <c r="E21" s="5">
        <v>486</v>
      </c>
      <c r="F21" s="5">
        <v>454</v>
      </c>
      <c r="G21" s="5">
        <v>415</v>
      </c>
      <c r="H21" s="5">
        <v>549</v>
      </c>
      <c r="I21" s="4" t="s">
        <v>2</v>
      </c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 s="1" customFormat="1" ht="14.45" customHeight="1" x14ac:dyDescent="0.3">
      <c r="A22" s="4" t="s">
        <v>203</v>
      </c>
      <c r="B22" s="5">
        <v>2077</v>
      </c>
      <c r="C22" s="5">
        <v>2087</v>
      </c>
      <c r="D22" s="5">
        <v>1303</v>
      </c>
      <c r="E22" s="5">
        <v>2006</v>
      </c>
      <c r="F22" s="5">
        <v>2108</v>
      </c>
      <c r="G22" s="5">
        <v>2092</v>
      </c>
      <c r="H22" s="5">
        <v>2278</v>
      </c>
      <c r="I22" s="4" t="s">
        <v>2</v>
      </c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pans="1:56" s="1" customFormat="1" ht="14.45" customHeight="1" x14ac:dyDescent="0.3">
      <c r="A23" s="4" t="s">
        <v>222</v>
      </c>
      <c r="B23" s="5">
        <v>3417</v>
      </c>
      <c r="C23" s="5">
        <v>3133</v>
      </c>
      <c r="D23" s="5">
        <v>2008</v>
      </c>
      <c r="E23" s="5">
        <v>2773</v>
      </c>
      <c r="F23" s="5">
        <v>2723</v>
      </c>
      <c r="G23" s="5">
        <v>3045</v>
      </c>
      <c r="H23" s="5">
        <v>3232</v>
      </c>
      <c r="I23" s="4" t="s">
        <v>2</v>
      </c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</row>
    <row r="24" spans="1:56" s="1" customFormat="1" ht="14.45" customHeight="1" x14ac:dyDescent="0.3">
      <c r="A24" s="4" t="s">
        <v>204</v>
      </c>
      <c r="B24" s="5">
        <v>4010</v>
      </c>
      <c r="C24" s="5">
        <v>4050</v>
      </c>
      <c r="D24" s="5">
        <v>2318</v>
      </c>
      <c r="E24" s="5">
        <v>2996</v>
      </c>
      <c r="F24" s="5">
        <v>3365</v>
      </c>
      <c r="G24" s="5">
        <v>3234</v>
      </c>
      <c r="H24" s="5">
        <v>3575</v>
      </c>
      <c r="I24" s="4" t="s">
        <v>2</v>
      </c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pans="1:56" s="1" customFormat="1" ht="14.45" customHeight="1" x14ac:dyDescent="0.3">
      <c r="A25" s="4" t="s">
        <v>205</v>
      </c>
      <c r="B25" s="5">
        <v>257</v>
      </c>
      <c r="C25" s="5">
        <v>294</v>
      </c>
      <c r="D25" s="5">
        <v>170</v>
      </c>
      <c r="E25" s="5">
        <v>242</v>
      </c>
      <c r="F25" s="5">
        <v>200</v>
      </c>
      <c r="G25" s="5">
        <v>220</v>
      </c>
      <c r="H25" s="5">
        <v>201</v>
      </c>
      <c r="I25" s="4" t="s">
        <v>2</v>
      </c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 s="1" customFormat="1" ht="14.45" customHeight="1" x14ac:dyDescent="0.3">
      <c r="A26" s="4" t="s">
        <v>206</v>
      </c>
      <c r="B26" s="5">
        <v>809</v>
      </c>
      <c r="C26" s="5">
        <v>1062</v>
      </c>
      <c r="D26" s="5">
        <v>822</v>
      </c>
      <c r="E26" s="5">
        <v>1199</v>
      </c>
      <c r="F26" s="5">
        <v>1260</v>
      </c>
      <c r="G26" s="5">
        <v>1290</v>
      </c>
      <c r="H26" s="5">
        <v>1161</v>
      </c>
      <c r="I26" s="4" t="s">
        <v>2</v>
      </c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 s="1" customFormat="1" ht="14.45" customHeight="1" x14ac:dyDescent="0.3">
      <c r="A27" s="4" t="s">
        <v>207</v>
      </c>
      <c r="B27" s="5">
        <v>1303</v>
      </c>
      <c r="C27" s="5">
        <v>1734</v>
      </c>
      <c r="D27" s="5">
        <v>1003</v>
      </c>
      <c r="E27" s="5">
        <v>1650</v>
      </c>
      <c r="F27" s="5">
        <v>2154</v>
      </c>
      <c r="G27" s="5">
        <v>2154</v>
      </c>
      <c r="H27" s="5">
        <v>2281</v>
      </c>
      <c r="I27" s="4" t="s">
        <v>2</v>
      </c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s="1" customFormat="1" ht="14.45" customHeight="1" x14ac:dyDescent="0.3">
      <c r="A28" s="4" t="s">
        <v>208</v>
      </c>
      <c r="B28" s="5">
        <v>2429</v>
      </c>
      <c r="C28" s="5">
        <v>3168</v>
      </c>
      <c r="D28" s="5">
        <v>2311</v>
      </c>
      <c r="E28" s="5">
        <v>3336</v>
      </c>
      <c r="F28" s="5">
        <v>3664</v>
      </c>
      <c r="G28" s="5">
        <v>3804</v>
      </c>
      <c r="H28" s="5">
        <v>3124</v>
      </c>
      <c r="I28" s="4" t="s">
        <v>2</v>
      </c>
      <c r="J28" s="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s="1" customFormat="1" ht="14.45" customHeight="1" x14ac:dyDescent="0.3">
      <c r="A29" s="4" t="s">
        <v>221</v>
      </c>
      <c r="B29" s="5">
        <v>5646</v>
      </c>
      <c r="C29" s="5">
        <v>6297</v>
      </c>
      <c r="D29" s="5">
        <v>3344</v>
      </c>
      <c r="E29" s="5">
        <v>4367</v>
      </c>
      <c r="F29" s="5">
        <v>4450</v>
      </c>
      <c r="G29" s="5">
        <v>4150</v>
      </c>
      <c r="H29" s="5">
        <v>4091</v>
      </c>
      <c r="I29" s="4" t="s">
        <v>2</v>
      </c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 s="1" customFormat="1" ht="14.45" customHeight="1" x14ac:dyDescent="0.3">
      <c r="A30" s="4" t="s">
        <v>209</v>
      </c>
      <c r="B30" s="5">
        <v>3176</v>
      </c>
      <c r="C30" s="5">
        <v>3830</v>
      </c>
      <c r="D30" s="5">
        <v>2263</v>
      </c>
      <c r="E30" s="5">
        <v>2542</v>
      </c>
      <c r="F30" s="5">
        <v>3137</v>
      </c>
      <c r="G30" s="5">
        <v>2968</v>
      </c>
      <c r="H30" s="5">
        <v>3524</v>
      </c>
      <c r="I30" s="4" t="s">
        <v>2</v>
      </c>
      <c r="J30" s="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 s="1" customFormat="1" ht="14.45" customHeight="1" x14ac:dyDescent="0.3">
      <c r="A31" s="4" t="s">
        <v>210</v>
      </c>
      <c r="B31" s="5">
        <v>49336</v>
      </c>
      <c r="C31" s="5">
        <v>49832</v>
      </c>
      <c r="D31" s="5">
        <v>29185</v>
      </c>
      <c r="E31" s="5">
        <v>35848</v>
      </c>
      <c r="F31" s="5">
        <v>41111</v>
      </c>
      <c r="G31" s="5">
        <v>44995</v>
      </c>
      <c r="H31" s="5">
        <v>43786</v>
      </c>
      <c r="I31" s="4" t="s">
        <v>2</v>
      </c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s="1" customFormat="1" ht="14.45" customHeight="1" x14ac:dyDescent="0.3">
      <c r="A32" s="4" t="s">
        <v>211</v>
      </c>
      <c r="B32" s="5">
        <v>279</v>
      </c>
      <c r="C32" s="5">
        <v>335</v>
      </c>
      <c r="D32" s="5">
        <v>211</v>
      </c>
      <c r="E32" s="5">
        <v>174</v>
      </c>
      <c r="F32" s="5">
        <v>166</v>
      </c>
      <c r="G32" s="5">
        <v>232</v>
      </c>
      <c r="H32" s="5">
        <v>307</v>
      </c>
      <c r="I32" s="4" t="s">
        <v>2</v>
      </c>
      <c r="J32" s="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1:56" s="1" customFormat="1" ht="14.45" customHeight="1" x14ac:dyDescent="0.3">
      <c r="A33" s="4" t="s">
        <v>220</v>
      </c>
      <c r="B33" s="5">
        <v>434</v>
      </c>
      <c r="C33" s="5">
        <v>511</v>
      </c>
      <c r="D33" s="5">
        <v>419</v>
      </c>
      <c r="E33" s="5">
        <v>633</v>
      </c>
      <c r="F33" s="5">
        <v>742</v>
      </c>
      <c r="G33" s="5">
        <v>462</v>
      </c>
      <c r="H33" s="5">
        <v>404</v>
      </c>
      <c r="I33" s="4" t="s">
        <v>2</v>
      </c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 s="1" customFormat="1" ht="14.45" customHeight="1" x14ac:dyDescent="0.3">
      <c r="A34" s="4" t="s">
        <v>212</v>
      </c>
      <c r="B34" s="5">
        <v>509</v>
      </c>
      <c r="C34" s="5">
        <v>534</v>
      </c>
      <c r="D34" s="5">
        <v>310</v>
      </c>
      <c r="E34" s="5">
        <v>495</v>
      </c>
      <c r="F34" s="5">
        <v>657</v>
      </c>
      <c r="G34" s="5">
        <v>754</v>
      </c>
      <c r="H34" s="5">
        <v>564</v>
      </c>
      <c r="I34" s="4" t="s">
        <v>2</v>
      </c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 s="1" customFormat="1" ht="14.45" customHeight="1" x14ac:dyDescent="0.3">
      <c r="A35" s="4" t="s">
        <v>213</v>
      </c>
      <c r="B35" s="5">
        <v>258</v>
      </c>
      <c r="C35" s="5">
        <v>552</v>
      </c>
      <c r="D35" s="5">
        <v>328</v>
      </c>
      <c r="E35" s="5">
        <v>298</v>
      </c>
      <c r="F35" s="5">
        <v>327</v>
      </c>
      <c r="G35" s="5">
        <v>304</v>
      </c>
      <c r="H35" s="5">
        <v>381</v>
      </c>
      <c r="I35" s="4" t="s">
        <v>2</v>
      </c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s="1" customFormat="1" ht="14.45" customHeight="1" x14ac:dyDescent="0.3">
      <c r="A36" s="4" t="s">
        <v>214</v>
      </c>
      <c r="B36" s="5">
        <v>2512</v>
      </c>
      <c r="C36" s="5">
        <v>4066</v>
      </c>
      <c r="D36" s="5">
        <v>2636</v>
      </c>
      <c r="E36" s="5">
        <v>3467</v>
      </c>
      <c r="F36" s="5">
        <v>3947</v>
      </c>
      <c r="G36" s="5">
        <v>3367</v>
      </c>
      <c r="H36" s="5">
        <v>3096</v>
      </c>
      <c r="I36" s="4" t="s">
        <v>2</v>
      </c>
      <c r="J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 s="1" customFormat="1" ht="14.45" customHeight="1" x14ac:dyDescent="0.3">
      <c r="A37" s="4" t="s">
        <v>215</v>
      </c>
      <c r="B37" s="5">
        <v>999</v>
      </c>
      <c r="C37" s="5">
        <v>1179</v>
      </c>
      <c r="D37" s="5">
        <v>602</v>
      </c>
      <c r="E37" s="5">
        <v>1266</v>
      </c>
      <c r="F37" s="5">
        <v>1484</v>
      </c>
      <c r="G37" s="5">
        <v>1196</v>
      </c>
      <c r="H37" s="5">
        <v>1287</v>
      </c>
      <c r="I37" s="4" t="s">
        <v>2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 s="1" customFormat="1" ht="14.45" customHeight="1" x14ac:dyDescent="0.3">
      <c r="A38" s="4" t="s">
        <v>219</v>
      </c>
      <c r="B38" s="5">
        <v>1343</v>
      </c>
      <c r="C38" s="5">
        <v>1260</v>
      </c>
      <c r="D38" s="5">
        <v>880</v>
      </c>
      <c r="E38" s="5">
        <v>1092</v>
      </c>
      <c r="F38" s="5">
        <v>1279</v>
      </c>
      <c r="G38" s="5">
        <v>1510</v>
      </c>
      <c r="H38" s="5">
        <v>1746</v>
      </c>
      <c r="I38" s="4" t="s">
        <v>2</v>
      </c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 s="1" customFormat="1" ht="14.45" customHeight="1" x14ac:dyDescent="0.3">
      <c r="A39" s="4" t="s">
        <v>216</v>
      </c>
      <c r="B39" s="5">
        <v>983</v>
      </c>
      <c r="C39" s="5">
        <v>1297</v>
      </c>
      <c r="D39" s="5">
        <v>719</v>
      </c>
      <c r="E39" s="5">
        <v>780</v>
      </c>
      <c r="F39" s="5">
        <v>947</v>
      </c>
      <c r="G39" s="5">
        <v>1037</v>
      </c>
      <c r="H39" s="5">
        <v>1160</v>
      </c>
      <c r="I39" s="4" t="s">
        <v>2</v>
      </c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 s="1" customFormat="1" ht="14.45" customHeight="1" x14ac:dyDescent="0.3">
      <c r="A40" s="4" t="s">
        <v>217</v>
      </c>
      <c r="B40" s="5">
        <v>503</v>
      </c>
      <c r="C40" s="5">
        <v>395</v>
      </c>
      <c r="D40" s="5">
        <v>254</v>
      </c>
      <c r="E40" s="5">
        <v>376</v>
      </c>
      <c r="F40" s="5">
        <v>366</v>
      </c>
      <c r="G40" s="5">
        <v>303</v>
      </c>
      <c r="H40" s="5">
        <v>264</v>
      </c>
      <c r="I40" s="4" t="s">
        <v>2</v>
      </c>
      <c r="J40" s="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 s="1" customFormat="1" ht="14.45" customHeight="1" x14ac:dyDescent="0.3">
      <c r="A41" s="4" t="s">
        <v>218</v>
      </c>
      <c r="B41" s="5">
        <v>738</v>
      </c>
      <c r="C41" s="5">
        <v>703</v>
      </c>
      <c r="D41" s="5">
        <v>587</v>
      </c>
      <c r="E41" s="5">
        <v>504</v>
      </c>
      <c r="F41" s="5">
        <v>512</v>
      </c>
      <c r="G41" s="5">
        <v>566</v>
      </c>
      <c r="H41" s="5">
        <v>708</v>
      </c>
      <c r="I41" s="4" t="s">
        <v>2</v>
      </c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 s="1" customFormat="1" ht="14.45" customHeight="1" x14ac:dyDescent="0.3">
      <c r="A42" s="37"/>
      <c r="B42" s="117"/>
      <c r="C42" s="117"/>
      <c r="D42" s="117"/>
      <c r="E42" s="117"/>
      <c r="F42" s="117"/>
      <c r="G42" s="117"/>
      <c r="H42" s="117"/>
      <c r="I42" s="118"/>
      <c r="J42" s="3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</row>
    <row r="43" spans="1:56" s="1" customFormat="1" ht="20.25" customHeight="1" x14ac:dyDescent="0.35">
      <c r="A43" s="199" t="s">
        <v>355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</row>
    <row r="44" spans="1:56" s="1" customFormat="1" ht="14.45" customHeight="1" x14ac:dyDescent="0.3">
      <c r="A44" s="4" t="s">
        <v>199</v>
      </c>
      <c r="B44" s="5">
        <f t="shared" ref="B44:E44" si="4">SUM(B45:B69)</f>
        <v>128315</v>
      </c>
      <c r="C44" s="5">
        <f t="shared" si="4"/>
        <v>131746</v>
      </c>
      <c r="D44" s="5">
        <f t="shared" si="4"/>
        <v>78518</v>
      </c>
      <c r="E44" s="5">
        <f t="shared" si="4"/>
        <v>102471</v>
      </c>
      <c r="F44" s="5">
        <f>SUM(F45:F69)</f>
        <v>113586</v>
      </c>
      <c r="G44" s="5">
        <f>SUM(G45:G69)</f>
        <v>114828</v>
      </c>
      <c r="H44" s="5">
        <f>SUM(H45:H69)</f>
        <v>114733</v>
      </c>
      <c r="I44" s="4" t="s">
        <v>2</v>
      </c>
      <c r="J44" s="4" t="s">
        <v>272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</row>
    <row r="45" spans="1:56" s="1" customFormat="1" ht="14.45" customHeight="1" x14ac:dyDescent="0.3">
      <c r="A45" s="4" t="s">
        <v>117</v>
      </c>
      <c r="B45" s="5">
        <v>507</v>
      </c>
      <c r="C45" s="5">
        <v>725</v>
      </c>
      <c r="D45" s="5">
        <v>555</v>
      </c>
      <c r="E45" s="5">
        <v>714</v>
      </c>
      <c r="F45" s="5">
        <v>764</v>
      </c>
      <c r="G45" s="5">
        <v>775</v>
      </c>
      <c r="H45" s="5">
        <v>697</v>
      </c>
      <c r="I45" s="4" t="s">
        <v>2</v>
      </c>
      <c r="J45" s="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</row>
    <row r="46" spans="1:56" s="1" customFormat="1" ht="14.45" customHeight="1" x14ac:dyDescent="0.3">
      <c r="A46" s="4" t="s">
        <v>198</v>
      </c>
      <c r="B46" s="5">
        <v>2770</v>
      </c>
      <c r="C46" s="5">
        <v>3220</v>
      </c>
      <c r="D46" s="5">
        <v>1902</v>
      </c>
      <c r="E46" s="5">
        <v>2939</v>
      </c>
      <c r="F46" s="5">
        <v>3218</v>
      </c>
      <c r="G46" s="5">
        <v>3285</v>
      </c>
      <c r="H46" s="5">
        <v>2570</v>
      </c>
      <c r="I46" s="4" t="s">
        <v>2</v>
      </c>
      <c r="J46" s="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</row>
    <row r="47" spans="1:56" s="1" customFormat="1" ht="14.45" customHeight="1" x14ac:dyDescent="0.3">
      <c r="A47" s="4" t="s">
        <v>200</v>
      </c>
      <c r="B47" s="5">
        <v>1060</v>
      </c>
      <c r="C47" s="5">
        <v>1018</v>
      </c>
      <c r="D47" s="5">
        <v>784</v>
      </c>
      <c r="E47" s="5">
        <v>1212</v>
      </c>
      <c r="F47" s="5">
        <v>1105</v>
      </c>
      <c r="G47" s="5">
        <v>915</v>
      </c>
      <c r="H47" s="5">
        <v>849</v>
      </c>
      <c r="I47" s="4" t="s">
        <v>2</v>
      </c>
      <c r="J47" s="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</row>
    <row r="48" spans="1:56" s="1" customFormat="1" ht="14.45" customHeight="1" x14ac:dyDescent="0.3">
      <c r="A48" s="4" t="s">
        <v>201</v>
      </c>
      <c r="B48" s="5">
        <v>7456</v>
      </c>
      <c r="C48" s="5">
        <v>7745</v>
      </c>
      <c r="D48" s="5">
        <v>4405</v>
      </c>
      <c r="E48" s="5">
        <v>6993</v>
      </c>
      <c r="F48" s="5">
        <v>7714</v>
      </c>
      <c r="G48" s="5">
        <v>8121</v>
      </c>
      <c r="H48" s="5">
        <v>7697</v>
      </c>
      <c r="I48" s="4" t="s">
        <v>2</v>
      </c>
      <c r="J48" s="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</row>
    <row r="49" spans="1:56" s="1" customFormat="1" ht="14.45" customHeight="1" x14ac:dyDescent="0.3">
      <c r="A49" s="4" t="s">
        <v>202</v>
      </c>
      <c r="B49" s="5">
        <v>868</v>
      </c>
      <c r="C49" s="5">
        <v>742</v>
      </c>
      <c r="D49" s="5">
        <v>442</v>
      </c>
      <c r="E49" s="5">
        <v>521</v>
      </c>
      <c r="F49" s="5">
        <v>493</v>
      </c>
      <c r="G49" s="5">
        <v>464</v>
      </c>
      <c r="H49" s="5">
        <v>601</v>
      </c>
      <c r="I49" s="4" t="s">
        <v>2</v>
      </c>
      <c r="J49" s="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</row>
    <row r="50" spans="1:56" s="1" customFormat="1" ht="14.45" customHeight="1" x14ac:dyDescent="0.3">
      <c r="A50" s="4" t="s">
        <v>203</v>
      </c>
      <c r="B50" s="5">
        <v>3035</v>
      </c>
      <c r="C50" s="5">
        <v>3224</v>
      </c>
      <c r="D50" s="5">
        <v>1727</v>
      </c>
      <c r="E50" s="5">
        <v>2583</v>
      </c>
      <c r="F50" s="5">
        <v>2829</v>
      </c>
      <c r="G50" s="5">
        <v>2769</v>
      </c>
      <c r="H50" s="5">
        <v>2897</v>
      </c>
      <c r="I50" s="4" t="s">
        <v>2</v>
      </c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</row>
    <row r="51" spans="1:56" s="1" customFormat="1" ht="14.45" customHeight="1" x14ac:dyDescent="0.3">
      <c r="A51" s="4" t="s">
        <v>222</v>
      </c>
      <c r="B51" s="5">
        <v>4289</v>
      </c>
      <c r="C51" s="5">
        <v>3817</v>
      </c>
      <c r="D51" s="5">
        <v>2394</v>
      </c>
      <c r="E51" s="5">
        <v>3314</v>
      </c>
      <c r="F51" s="5">
        <v>3260</v>
      </c>
      <c r="G51" s="5">
        <v>2694</v>
      </c>
      <c r="H51" s="5">
        <v>3480</v>
      </c>
      <c r="I51" s="4" t="s">
        <v>2</v>
      </c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</row>
    <row r="52" spans="1:56" s="1" customFormat="1" ht="14.45" customHeight="1" x14ac:dyDescent="0.3">
      <c r="A52" s="4" t="s">
        <v>204</v>
      </c>
      <c r="B52" s="5">
        <v>5256</v>
      </c>
      <c r="C52" s="5">
        <v>5473</v>
      </c>
      <c r="D52" s="5">
        <v>3142</v>
      </c>
      <c r="E52" s="5">
        <v>4189</v>
      </c>
      <c r="F52" s="5">
        <v>4715</v>
      </c>
      <c r="G52" s="5">
        <v>4195</v>
      </c>
      <c r="H52" s="5">
        <v>4569</v>
      </c>
      <c r="I52" s="4" t="s">
        <v>2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</row>
    <row r="53" spans="1:56" s="1" customFormat="1" ht="14.45" customHeight="1" x14ac:dyDescent="0.3">
      <c r="A53" s="4" t="s">
        <v>205</v>
      </c>
      <c r="B53" s="5">
        <v>286</v>
      </c>
      <c r="C53" s="5">
        <v>330</v>
      </c>
      <c r="D53" s="5">
        <v>202</v>
      </c>
      <c r="E53" s="5">
        <v>317</v>
      </c>
      <c r="F53" s="5">
        <v>256</v>
      </c>
      <c r="G53" s="5">
        <v>279</v>
      </c>
      <c r="H53" s="5">
        <v>244</v>
      </c>
      <c r="I53" s="4" t="s">
        <v>2</v>
      </c>
      <c r="J53" s="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</row>
    <row r="54" spans="1:56" s="1" customFormat="1" ht="14.45" customHeight="1" x14ac:dyDescent="0.3">
      <c r="A54" s="4" t="s">
        <v>206</v>
      </c>
      <c r="B54" s="5">
        <v>1209</v>
      </c>
      <c r="C54" s="5">
        <v>1619</v>
      </c>
      <c r="D54" s="5">
        <v>1159</v>
      </c>
      <c r="E54" s="5">
        <v>1768</v>
      </c>
      <c r="F54" s="5">
        <v>1809</v>
      </c>
      <c r="G54" s="5">
        <v>1937</v>
      </c>
      <c r="H54" s="5">
        <v>1599</v>
      </c>
      <c r="I54" s="4" t="s">
        <v>2</v>
      </c>
      <c r="J54" s="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</row>
    <row r="55" spans="1:56" s="1" customFormat="1" ht="14.45" customHeight="1" x14ac:dyDescent="0.3">
      <c r="A55" s="4" t="s">
        <v>207</v>
      </c>
      <c r="B55" s="5">
        <v>1864</v>
      </c>
      <c r="C55" s="5">
        <v>2561</v>
      </c>
      <c r="D55" s="5">
        <v>1481</v>
      </c>
      <c r="E55" s="5">
        <v>2332</v>
      </c>
      <c r="F55" s="5">
        <v>3054</v>
      </c>
      <c r="G55" s="5">
        <v>3242</v>
      </c>
      <c r="H55" s="5">
        <v>3451</v>
      </c>
      <c r="I55" s="4" t="s">
        <v>2</v>
      </c>
      <c r="J55" s="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</row>
    <row r="56" spans="1:56" s="1" customFormat="1" ht="14.45" customHeight="1" x14ac:dyDescent="0.3">
      <c r="A56" s="4" t="s">
        <v>208</v>
      </c>
      <c r="B56" s="5">
        <v>3264</v>
      </c>
      <c r="C56" s="5">
        <v>4230</v>
      </c>
      <c r="D56" s="5">
        <v>3233</v>
      </c>
      <c r="E56" s="5">
        <v>4523</v>
      </c>
      <c r="F56" s="5">
        <v>5304</v>
      </c>
      <c r="G56" s="5">
        <v>5637</v>
      </c>
      <c r="H56" s="5">
        <v>4525</v>
      </c>
      <c r="I56" s="4" t="s">
        <v>2</v>
      </c>
      <c r="J56" s="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</row>
    <row r="57" spans="1:56" s="1" customFormat="1" ht="14.1" customHeight="1" x14ac:dyDescent="0.3">
      <c r="A57" s="4" t="s">
        <v>221</v>
      </c>
      <c r="B57" s="5">
        <v>7392</v>
      </c>
      <c r="C57" s="5">
        <v>7892</v>
      </c>
      <c r="D57" s="5">
        <v>4511</v>
      </c>
      <c r="E57" s="5">
        <v>5987</v>
      </c>
      <c r="F57" s="5">
        <v>5724</v>
      </c>
      <c r="G57" s="5">
        <v>5373</v>
      </c>
      <c r="H57" s="5">
        <v>5003</v>
      </c>
      <c r="I57" s="4" t="s">
        <v>2</v>
      </c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</row>
    <row r="58" spans="1:56" s="1" customFormat="1" ht="14.45" customHeight="1" x14ac:dyDescent="0.3">
      <c r="A58" s="4" t="s">
        <v>209</v>
      </c>
      <c r="B58" s="5">
        <v>5077</v>
      </c>
      <c r="C58" s="5">
        <v>6025</v>
      </c>
      <c r="D58" s="5">
        <v>3613</v>
      </c>
      <c r="E58" s="5">
        <v>3934</v>
      </c>
      <c r="F58" s="5">
        <v>4608</v>
      </c>
      <c r="G58" s="5">
        <v>4352</v>
      </c>
      <c r="H58" s="5">
        <v>4985</v>
      </c>
      <c r="I58" s="4" t="s">
        <v>2</v>
      </c>
      <c r="J58" s="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</row>
    <row r="59" spans="1:56" s="1" customFormat="1" ht="14.45" customHeight="1" x14ac:dyDescent="0.3">
      <c r="A59" s="4" t="s">
        <v>210</v>
      </c>
      <c r="B59" s="5">
        <v>72127</v>
      </c>
      <c r="C59" s="5">
        <v>68448</v>
      </c>
      <c r="D59" s="5">
        <v>39567</v>
      </c>
      <c r="E59" s="5">
        <v>48881</v>
      </c>
      <c r="F59" s="5">
        <v>54924</v>
      </c>
      <c r="G59" s="5">
        <v>59192</v>
      </c>
      <c r="H59" s="5">
        <v>57776</v>
      </c>
      <c r="I59" s="4" t="s">
        <v>2</v>
      </c>
      <c r="J59" s="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</row>
    <row r="60" spans="1:56" s="1" customFormat="1" ht="14.45" customHeight="1" x14ac:dyDescent="0.3">
      <c r="A60" s="4" t="s">
        <v>211</v>
      </c>
      <c r="B60" s="5">
        <v>452</v>
      </c>
      <c r="C60" s="5">
        <v>511</v>
      </c>
      <c r="D60" s="5">
        <v>311</v>
      </c>
      <c r="E60" s="5">
        <v>262</v>
      </c>
      <c r="F60" s="5">
        <v>219</v>
      </c>
      <c r="G60" s="5">
        <v>342</v>
      </c>
      <c r="H60" s="5">
        <v>489</v>
      </c>
      <c r="I60" s="4" t="s">
        <v>2</v>
      </c>
      <c r="J60" s="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</row>
    <row r="61" spans="1:56" s="1" customFormat="1" ht="14.45" customHeight="1" x14ac:dyDescent="0.3">
      <c r="A61" s="4" t="s">
        <v>220</v>
      </c>
      <c r="B61" s="5">
        <v>693</v>
      </c>
      <c r="C61" s="5">
        <v>574</v>
      </c>
      <c r="D61" s="5">
        <v>568</v>
      </c>
      <c r="E61" s="5">
        <v>841</v>
      </c>
      <c r="F61" s="5">
        <v>874</v>
      </c>
      <c r="G61" s="5">
        <v>538</v>
      </c>
      <c r="H61" s="5">
        <v>493</v>
      </c>
      <c r="I61" s="4" t="s">
        <v>2</v>
      </c>
      <c r="J61" s="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</row>
    <row r="62" spans="1:56" s="1" customFormat="1" ht="14.45" customHeight="1" x14ac:dyDescent="0.3">
      <c r="A62" s="4" t="s">
        <v>212</v>
      </c>
      <c r="B62" s="5">
        <v>705</v>
      </c>
      <c r="C62" s="5">
        <v>715</v>
      </c>
      <c r="D62" s="5">
        <v>441</v>
      </c>
      <c r="E62" s="5">
        <v>666</v>
      </c>
      <c r="F62" s="5">
        <v>890</v>
      </c>
      <c r="G62" s="5">
        <v>970</v>
      </c>
      <c r="H62" s="5">
        <v>715</v>
      </c>
      <c r="I62" s="4" t="s">
        <v>2</v>
      </c>
      <c r="J62" s="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</row>
    <row r="63" spans="1:56" s="1" customFormat="1" ht="14.45" customHeight="1" x14ac:dyDescent="0.3">
      <c r="A63" s="4" t="s">
        <v>213</v>
      </c>
      <c r="B63" s="5">
        <v>362</v>
      </c>
      <c r="C63" s="5">
        <v>826</v>
      </c>
      <c r="D63" s="5">
        <v>486</v>
      </c>
      <c r="E63" s="5">
        <v>428</v>
      </c>
      <c r="F63" s="5">
        <v>469</v>
      </c>
      <c r="G63" s="5">
        <v>431</v>
      </c>
      <c r="H63" s="5">
        <v>495</v>
      </c>
      <c r="I63" s="4" t="s">
        <v>2</v>
      </c>
      <c r="J63" s="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</row>
    <row r="64" spans="1:56" s="1" customFormat="1" ht="14.45" customHeight="1" x14ac:dyDescent="0.3">
      <c r="A64" s="4" t="s">
        <v>214</v>
      </c>
      <c r="B64" s="5">
        <v>3162</v>
      </c>
      <c r="C64" s="5">
        <v>5331</v>
      </c>
      <c r="D64" s="5">
        <v>3434</v>
      </c>
      <c r="E64" s="5">
        <v>4493</v>
      </c>
      <c r="F64" s="5">
        <v>5026</v>
      </c>
      <c r="G64" s="5">
        <v>3025</v>
      </c>
      <c r="H64" s="5">
        <v>4368</v>
      </c>
      <c r="I64" s="4" t="s">
        <v>2</v>
      </c>
      <c r="J64" s="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</row>
    <row r="65" spans="1:56" s="1" customFormat="1" ht="14.45" customHeight="1" x14ac:dyDescent="0.3">
      <c r="A65" s="4" t="s">
        <v>215</v>
      </c>
      <c r="B65" s="5">
        <v>1296</v>
      </c>
      <c r="C65" s="5">
        <v>1497</v>
      </c>
      <c r="D65" s="5">
        <v>780</v>
      </c>
      <c r="E65" s="5">
        <v>1622</v>
      </c>
      <c r="F65" s="5">
        <v>1821</v>
      </c>
      <c r="G65" s="5">
        <v>1441</v>
      </c>
      <c r="H65" s="5">
        <v>1621</v>
      </c>
      <c r="I65" s="4" t="s">
        <v>2</v>
      </c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</row>
    <row r="66" spans="1:56" s="1" customFormat="1" ht="14.45" customHeight="1" x14ac:dyDescent="0.3">
      <c r="A66" s="4" t="s">
        <v>219</v>
      </c>
      <c r="B66" s="5">
        <v>1994</v>
      </c>
      <c r="C66" s="5">
        <v>1826</v>
      </c>
      <c r="D66" s="5">
        <v>1260</v>
      </c>
      <c r="E66" s="5">
        <v>1637</v>
      </c>
      <c r="F66" s="5">
        <v>1906</v>
      </c>
      <c r="G66" s="5">
        <v>2173</v>
      </c>
      <c r="H66" s="5">
        <v>2563</v>
      </c>
      <c r="I66" s="4" t="s">
        <v>2</v>
      </c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</row>
    <row r="67" spans="1:56" s="1" customFormat="1" ht="14.45" customHeight="1" x14ac:dyDescent="0.3">
      <c r="A67" s="4" t="s">
        <v>216</v>
      </c>
      <c r="B67" s="5">
        <v>1426</v>
      </c>
      <c r="C67" s="5">
        <v>1889</v>
      </c>
      <c r="D67" s="5">
        <v>1025</v>
      </c>
      <c r="E67" s="5">
        <v>1071</v>
      </c>
      <c r="F67" s="5">
        <v>1251</v>
      </c>
      <c r="G67" s="5">
        <v>1329</v>
      </c>
      <c r="H67" s="5">
        <v>1510</v>
      </c>
      <c r="I67" s="4" t="s">
        <v>2</v>
      </c>
      <c r="J67" s="4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s="1" customFormat="1" ht="14.45" customHeight="1" x14ac:dyDescent="0.3">
      <c r="A68" s="4" t="s">
        <v>217</v>
      </c>
      <c r="B68" s="5">
        <v>802</v>
      </c>
      <c r="C68" s="5">
        <v>620</v>
      </c>
      <c r="D68" s="5">
        <v>390</v>
      </c>
      <c r="E68" s="5">
        <v>604</v>
      </c>
      <c r="F68" s="5">
        <v>593</v>
      </c>
      <c r="G68" s="5">
        <v>441</v>
      </c>
      <c r="H68" s="5">
        <v>417</v>
      </c>
      <c r="I68" s="4" t="s">
        <v>2</v>
      </c>
      <c r="J68" s="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</row>
    <row r="69" spans="1:56" s="1" customFormat="1" ht="14.45" customHeight="1" x14ac:dyDescent="0.3">
      <c r="A69" s="38" t="s">
        <v>218</v>
      </c>
      <c r="B69" s="52">
        <v>963</v>
      </c>
      <c r="C69" s="52">
        <v>888</v>
      </c>
      <c r="D69" s="52">
        <v>706</v>
      </c>
      <c r="E69" s="52">
        <v>640</v>
      </c>
      <c r="F69" s="52">
        <v>760</v>
      </c>
      <c r="G69" s="52">
        <v>908</v>
      </c>
      <c r="H69" s="52">
        <v>1119</v>
      </c>
      <c r="I69" s="38" t="s">
        <v>2</v>
      </c>
      <c r="J69" s="3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</row>
    <row r="70" spans="1:56" s="1" customFormat="1" ht="14.45" customHeight="1" x14ac:dyDescent="0.3">
      <c r="A70" s="47"/>
      <c r="B70" s="60"/>
      <c r="C70" s="60"/>
      <c r="D70" s="60"/>
      <c r="E70" s="60"/>
      <c r="F70" s="60"/>
      <c r="G70" s="60"/>
      <c r="H70" s="60"/>
      <c r="I70" s="175"/>
      <c r="J70" s="4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</row>
    <row r="71" spans="1:56" s="1" customFormat="1" ht="19.5" x14ac:dyDescent="0.35">
      <c r="A71" s="197" t="s">
        <v>356</v>
      </c>
      <c r="B71" s="197"/>
      <c r="C71" s="197"/>
      <c r="D71" s="197"/>
      <c r="E71" s="197"/>
      <c r="F71" s="197"/>
      <c r="G71" s="197"/>
      <c r="H71" s="197"/>
      <c r="I71" s="197"/>
      <c r="J71" s="19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</row>
    <row r="72" spans="1:56" s="1" customFormat="1" ht="14.45" customHeight="1" x14ac:dyDescent="0.3">
      <c r="A72" s="110" t="s">
        <v>229</v>
      </c>
      <c r="B72" s="111">
        <f t="shared" ref="B72:C72" si="5">SUM(B73:B78)</f>
        <v>2466</v>
      </c>
      <c r="C72" s="111">
        <f t="shared" si="5"/>
        <v>2405</v>
      </c>
      <c r="D72" s="111">
        <f>SUM(D73:D78)</f>
        <v>1736</v>
      </c>
      <c r="E72" s="111">
        <f>SUM(E73:E78)</f>
        <v>2419</v>
      </c>
      <c r="F72" s="111">
        <f>SUM(F73:F78)</f>
        <v>2623</v>
      </c>
      <c r="G72" s="111">
        <f>SUM(G73:G78)</f>
        <v>2586</v>
      </c>
      <c r="H72" s="111">
        <f>SUM(H73:H78)</f>
        <v>2346</v>
      </c>
      <c r="I72" s="63" t="s">
        <v>2</v>
      </c>
      <c r="J72" s="6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</row>
    <row r="73" spans="1:56" s="1" customFormat="1" ht="14.45" customHeight="1" x14ac:dyDescent="0.3">
      <c r="A73" s="4" t="s">
        <v>223</v>
      </c>
      <c r="B73" s="5">
        <v>58</v>
      </c>
      <c r="C73" s="5">
        <v>70</v>
      </c>
      <c r="D73" s="5">
        <v>54</v>
      </c>
      <c r="E73" s="5">
        <v>56</v>
      </c>
      <c r="F73" s="5">
        <v>62</v>
      </c>
      <c r="G73" s="5">
        <v>56</v>
      </c>
      <c r="H73" s="5">
        <v>35</v>
      </c>
      <c r="I73" s="4" t="s">
        <v>2</v>
      </c>
      <c r="J73" s="4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</row>
    <row r="74" spans="1:56" s="1" customFormat="1" ht="14.45" customHeight="1" x14ac:dyDescent="0.3">
      <c r="A74" s="4" t="s">
        <v>224</v>
      </c>
      <c r="B74" s="5">
        <v>54</v>
      </c>
      <c r="C74" s="5">
        <v>38</v>
      </c>
      <c r="D74" s="5">
        <v>42</v>
      </c>
      <c r="E74" s="5">
        <v>34</v>
      </c>
      <c r="F74" s="5">
        <v>35</v>
      </c>
      <c r="G74" s="5">
        <v>100</v>
      </c>
      <c r="H74" s="5">
        <v>24</v>
      </c>
      <c r="I74" s="4" t="s">
        <v>2</v>
      </c>
      <c r="J74" s="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</row>
    <row r="75" spans="1:56" s="1" customFormat="1" ht="14.45" customHeight="1" x14ac:dyDescent="0.3">
      <c r="A75" s="4" t="s">
        <v>225</v>
      </c>
      <c r="B75" s="5">
        <v>86</v>
      </c>
      <c r="C75" s="5">
        <v>98</v>
      </c>
      <c r="D75" s="5">
        <v>54</v>
      </c>
      <c r="E75" s="5">
        <v>84</v>
      </c>
      <c r="F75" s="5">
        <v>115</v>
      </c>
      <c r="G75" s="5">
        <v>115</v>
      </c>
      <c r="H75" s="5">
        <v>79</v>
      </c>
      <c r="I75" s="4" t="s">
        <v>2</v>
      </c>
      <c r="J75" s="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</row>
    <row r="76" spans="1:56" s="1" customFormat="1" ht="14.45" customHeight="1" x14ac:dyDescent="0.3">
      <c r="A76" s="4" t="s">
        <v>226</v>
      </c>
      <c r="B76" s="5">
        <v>722</v>
      </c>
      <c r="C76" s="5">
        <v>683</v>
      </c>
      <c r="D76" s="5">
        <v>491</v>
      </c>
      <c r="E76" s="5">
        <v>713</v>
      </c>
      <c r="F76" s="5">
        <v>684</v>
      </c>
      <c r="G76" s="5">
        <v>626</v>
      </c>
      <c r="H76" s="5">
        <v>637</v>
      </c>
      <c r="I76" s="4" t="s">
        <v>2</v>
      </c>
      <c r="J76" s="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</row>
    <row r="77" spans="1:56" s="1" customFormat="1" ht="14.45" customHeight="1" x14ac:dyDescent="0.3">
      <c r="A77" s="4" t="s">
        <v>227</v>
      </c>
      <c r="B77" s="5">
        <v>1149</v>
      </c>
      <c r="C77" s="5">
        <v>1136</v>
      </c>
      <c r="D77" s="5">
        <v>840</v>
      </c>
      <c r="E77" s="5">
        <v>1239</v>
      </c>
      <c r="F77" s="5">
        <v>1357</v>
      </c>
      <c r="G77" s="5">
        <v>1291</v>
      </c>
      <c r="H77" s="5">
        <v>1198</v>
      </c>
      <c r="I77" s="4" t="s">
        <v>2</v>
      </c>
      <c r="J77" s="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spans="1:56" s="1" customFormat="1" ht="14.45" customHeight="1" x14ac:dyDescent="0.3">
      <c r="A78" s="4" t="s">
        <v>228</v>
      </c>
      <c r="B78" s="5">
        <v>397</v>
      </c>
      <c r="C78" s="5">
        <v>380</v>
      </c>
      <c r="D78" s="5">
        <v>255</v>
      </c>
      <c r="E78" s="5">
        <v>293</v>
      </c>
      <c r="F78" s="5">
        <v>370</v>
      </c>
      <c r="G78" s="5">
        <v>398</v>
      </c>
      <c r="H78" s="5">
        <v>373</v>
      </c>
      <c r="I78" s="4" t="s">
        <v>2</v>
      </c>
      <c r="J78" s="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</row>
    <row r="79" spans="1:56" s="1" customFormat="1" ht="14.45" customHeight="1" x14ac:dyDescent="0.3">
      <c r="A79" s="43" t="s">
        <v>230</v>
      </c>
      <c r="B79" s="112">
        <f t="shared" ref="B79:C79" si="6">SUM(B80:B85)</f>
        <v>778</v>
      </c>
      <c r="C79" s="112">
        <f t="shared" si="6"/>
        <v>705</v>
      </c>
      <c r="D79" s="112">
        <f>SUM(D80:D85)</f>
        <v>423</v>
      </c>
      <c r="E79" s="112">
        <f>SUM(E80:E85)</f>
        <v>613</v>
      </c>
      <c r="F79" s="112">
        <f>SUM(F80:F85)</f>
        <v>705</v>
      </c>
      <c r="G79" s="112">
        <f>SUM(G80:G85)</f>
        <v>730</v>
      </c>
      <c r="H79" s="112">
        <f>SUM(H80:H85)</f>
        <v>656</v>
      </c>
      <c r="I79" s="4" t="s">
        <v>2</v>
      </c>
      <c r="J79" s="4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</row>
    <row r="80" spans="1:56" s="1" customFormat="1" ht="14.45" customHeight="1" x14ac:dyDescent="0.3">
      <c r="A80" s="4" t="s">
        <v>223</v>
      </c>
      <c r="B80" s="5">
        <v>55</v>
      </c>
      <c r="C80" s="5">
        <v>47</v>
      </c>
      <c r="D80" s="5">
        <v>32</v>
      </c>
      <c r="E80" s="5">
        <v>51</v>
      </c>
      <c r="F80" s="5">
        <v>49</v>
      </c>
      <c r="G80" s="5">
        <v>35</v>
      </c>
      <c r="H80" s="5">
        <v>23</v>
      </c>
      <c r="I80" s="4" t="s">
        <v>2</v>
      </c>
      <c r="J80" s="4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</row>
    <row r="81" spans="1:56" s="1" customFormat="1" ht="14.45" customHeight="1" x14ac:dyDescent="0.3">
      <c r="A81" s="4" t="s">
        <v>224</v>
      </c>
      <c r="B81" s="5">
        <v>24</v>
      </c>
      <c r="C81" s="5">
        <v>24</v>
      </c>
      <c r="D81" s="5">
        <v>14</v>
      </c>
      <c r="E81" s="5">
        <v>36</v>
      </c>
      <c r="F81" s="5">
        <v>29</v>
      </c>
      <c r="G81" s="5">
        <v>22</v>
      </c>
      <c r="H81" s="5">
        <v>33</v>
      </c>
      <c r="I81" s="4" t="s">
        <v>2</v>
      </c>
      <c r="J81" s="4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</row>
    <row r="82" spans="1:56" s="1" customFormat="1" ht="14.45" customHeight="1" x14ac:dyDescent="0.3">
      <c r="A82" s="4" t="s">
        <v>225</v>
      </c>
      <c r="B82" s="5">
        <v>28</v>
      </c>
      <c r="C82" s="5">
        <v>36</v>
      </c>
      <c r="D82" s="5">
        <v>26</v>
      </c>
      <c r="E82" s="5">
        <v>41</v>
      </c>
      <c r="F82" s="5">
        <v>44</v>
      </c>
      <c r="G82" s="5">
        <v>50</v>
      </c>
      <c r="H82" s="5">
        <v>34</v>
      </c>
      <c r="I82" s="4" t="s">
        <v>2</v>
      </c>
      <c r="J82" s="4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</row>
    <row r="83" spans="1:56" s="1" customFormat="1" ht="14.45" customHeight="1" x14ac:dyDescent="0.3">
      <c r="A83" s="4" t="s">
        <v>226</v>
      </c>
      <c r="B83" s="5">
        <v>197</v>
      </c>
      <c r="C83" s="5">
        <v>171</v>
      </c>
      <c r="D83" s="5">
        <v>115</v>
      </c>
      <c r="E83" s="5">
        <v>153</v>
      </c>
      <c r="F83" s="5">
        <v>148</v>
      </c>
      <c r="G83" s="5">
        <v>149</v>
      </c>
      <c r="H83" s="5">
        <v>123</v>
      </c>
      <c r="I83" s="4" t="s">
        <v>2</v>
      </c>
      <c r="J83" s="4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</row>
    <row r="84" spans="1:56" s="1" customFormat="1" ht="14.45" customHeight="1" x14ac:dyDescent="0.3">
      <c r="A84" s="4" t="s">
        <v>227</v>
      </c>
      <c r="B84" s="5">
        <v>315</v>
      </c>
      <c r="C84" s="5">
        <v>274</v>
      </c>
      <c r="D84" s="5">
        <v>167</v>
      </c>
      <c r="E84" s="5">
        <v>245</v>
      </c>
      <c r="F84" s="5">
        <v>310</v>
      </c>
      <c r="G84" s="5">
        <v>315</v>
      </c>
      <c r="H84" s="5">
        <v>295</v>
      </c>
      <c r="I84" s="4" t="s">
        <v>2</v>
      </c>
      <c r="J84" s="4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56" s="1" customFormat="1" ht="12.95" customHeight="1" x14ac:dyDescent="0.3">
      <c r="A85" s="4" t="s">
        <v>228</v>
      </c>
      <c r="B85" s="5">
        <v>159</v>
      </c>
      <c r="C85" s="5">
        <v>153</v>
      </c>
      <c r="D85" s="5">
        <v>69</v>
      </c>
      <c r="E85" s="5">
        <v>87</v>
      </c>
      <c r="F85" s="5">
        <v>125</v>
      </c>
      <c r="G85" s="5">
        <v>159</v>
      </c>
      <c r="H85" s="5">
        <v>148</v>
      </c>
      <c r="I85" s="4" t="s">
        <v>2</v>
      </c>
      <c r="J85" s="4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56" s="1" customFormat="1" ht="12.95" customHeight="1" x14ac:dyDescent="0.3">
      <c r="A86" s="47"/>
      <c r="B86" s="60"/>
      <c r="C86" s="60"/>
      <c r="D86" s="60"/>
      <c r="E86" s="60"/>
      <c r="F86" s="60"/>
      <c r="G86" s="60"/>
      <c r="H86" s="60"/>
      <c r="I86" s="47"/>
      <c r="J86" s="4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56" s="1" customFormat="1" ht="19.5" x14ac:dyDescent="0.35">
      <c r="A87" s="197" t="s">
        <v>357</v>
      </c>
      <c r="B87" s="197"/>
      <c r="C87" s="197"/>
      <c r="D87" s="197"/>
      <c r="E87" s="197"/>
      <c r="F87" s="197"/>
      <c r="G87" s="197"/>
      <c r="H87" s="197"/>
      <c r="I87" s="197"/>
      <c r="J87" s="19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56" s="1" customFormat="1" ht="12.95" customHeight="1" x14ac:dyDescent="0.3">
      <c r="A88" s="110" t="s">
        <v>229</v>
      </c>
      <c r="B88" s="111">
        <f t="shared" ref="B88:C88" si="7">SUM(B89:B94)</f>
        <v>39118</v>
      </c>
      <c r="C88" s="111">
        <f t="shared" si="7"/>
        <v>40698</v>
      </c>
      <c r="D88" s="111">
        <f>SUM(D89:D94)</f>
        <v>26224</v>
      </c>
      <c r="E88" s="111">
        <f>SUM(E89:E94)</f>
        <v>34131</v>
      </c>
      <c r="F88" s="111">
        <f>SUM(F89:F94)</f>
        <v>35622</v>
      </c>
      <c r="G88" s="111">
        <f>SUM(G89:G94)</f>
        <v>38228</v>
      </c>
      <c r="H88" s="111">
        <f>SUM(H89:H94)</f>
        <v>37382</v>
      </c>
      <c r="I88" s="63" t="s">
        <v>2</v>
      </c>
      <c r="J88" s="6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56" s="1" customFormat="1" ht="12.95" customHeight="1" x14ac:dyDescent="0.3">
      <c r="A89" s="4" t="s">
        <v>223</v>
      </c>
      <c r="B89" s="5">
        <v>886</v>
      </c>
      <c r="C89" s="5">
        <v>842</v>
      </c>
      <c r="D89" s="5">
        <v>411</v>
      </c>
      <c r="E89" s="5">
        <v>522</v>
      </c>
      <c r="F89" s="5">
        <v>576</v>
      </c>
      <c r="G89" s="5">
        <v>630</v>
      </c>
      <c r="H89" s="5">
        <v>626</v>
      </c>
      <c r="I89" s="4" t="s">
        <v>2</v>
      </c>
      <c r="J89" s="4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56" s="1" customFormat="1" ht="12.95" customHeight="1" x14ac:dyDescent="0.3">
      <c r="A90" s="4" t="s">
        <v>224</v>
      </c>
      <c r="B90" s="5">
        <v>1358</v>
      </c>
      <c r="C90" s="5">
        <v>1428</v>
      </c>
      <c r="D90" s="5">
        <v>741</v>
      </c>
      <c r="E90" s="5">
        <v>885</v>
      </c>
      <c r="F90" s="5">
        <v>1231</v>
      </c>
      <c r="G90" s="5">
        <v>1356</v>
      </c>
      <c r="H90" s="5">
        <v>1234</v>
      </c>
      <c r="I90" s="4" t="s">
        <v>2</v>
      </c>
      <c r="J90" s="4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56" s="1" customFormat="1" ht="12.95" customHeight="1" x14ac:dyDescent="0.3">
      <c r="A91" s="4" t="s">
        <v>225</v>
      </c>
      <c r="B91" s="5">
        <v>2364</v>
      </c>
      <c r="C91" s="5">
        <v>2393</v>
      </c>
      <c r="D91" s="5">
        <v>1384</v>
      </c>
      <c r="E91" s="5">
        <v>1678</v>
      </c>
      <c r="F91" s="5">
        <v>2240</v>
      </c>
      <c r="G91" s="5">
        <v>2210</v>
      </c>
      <c r="H91" s="5">
        <v>2253</v>
      </c>
      <c r="I91" s="4" t="s">
        <v>2</v>
      </c>
      <c r="J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56" s="1" customFormat="1" ht="12.95" customHeight="1" x14ac:dyDescent="0.3">
      <c r="A92" s="4" t="s">
        <v>226</v>
      </c>
      <c r="B92" s="5">
        <v>15345</v>
      </c>
      <c r="C92" s="5">
        <v>15980</v>
      </c>
      <c r="D92" s="5">
        <v>10950</v>
      </c>
      <c r="E92" s="5">
        <v>14048</v>
      </c>
      <c r="F92" s="5">
        <v>13648</v>
      </c>
      <c r="G92" s="5">
        <v>14735</v>
      </c>
      <c r="H92" s="5">
        <v>13774</v>
      </c>
      <c r="I92" s="4" t="s">
        <v>2</v>
      </c>
      <c r="J92" s="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56" s="1" customFormat="1" ht="12.95" customHeight="1" x14ac:dyDescent="0.3">
      <c r="A93" s="4" t="s">
        <v>227</v>
      </c>
      <c r="B93" s="5">
        <v>16372</v>
      </c>
      <c r="C93" s="5">
        <v>17169</v>
      </c>
      <c r="D93" s="5">
        <v>11151</v>
      </c>
      <c r="E93" s="5">
        <v>15172</v>
      </c>
      <c r="F93" s="5">
        <v>15720</v>
      </c>
      <c r="G93" s="5">
        <v>16740</v>
      </c>
      <c r="H93" s="5">
        <v>16909</v>
      </c>
      <c r="I93" s="4" t="s">
        <v>2</v>
      </c>
      <c r="J93" s="4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56" s="1" customFormat="1" ht="12.95" customHeight="1" x14ac:dyDescent="0.3">
      <c r="A94" s="4" t="s">
        <v>228</v>
      </c>
      <c r="B94" s="5">
        <v>2793</v>
      </c>
      <c r="C94" s="5">
        <v>2886</v>
      </c>
      <c r="D94" s="5">
        <v>1587</v>
      </c>
      <c r="E94" s="5">
        <v>1826</v>
      </c>
      <c r="F94" s="5">
        <v>2207</v>
      </c>
      <c r="G94" s="5">
        <v>2557</v>
      </c>
      <c r="H94" s="5">
        <v>2586</v>
      </c>
      <c r="I94" s="4" t="s">
        <v>2</v>
      </c>
      <c r="J94" s="4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56" s="1" customFormat="1" ht="12.95" customHeight="1" x14ac:dyDescent="0.3">
      <c r="A95" s="43" t="s">
        <v>230</v>
      </c>
      <c r="B95" s="112">
        <f t="shared" ref="B95:C95" si="8">SUM(B96:B101)</f>
        <v>22394</v>
      </c>
      <c r="C95" s="112">
        <f t="shared" si="8"/>
        <v>23255</v>
      </c>
      <c r="D95" s="112">
        <f>SUM(D96:D101)</f>
        <v>12223</v>
      </c>
      <c r="E95" s="112">
        <f>SUM(E96:E101)</f>
        <v>15388</v>
      </c>
      <c r="F95" s="112">
        <f>SUM(F96:F101)</f>
        <v>17930</v>
      </c>
      <c r="G95" s="112">
        <f>SUM(G96:G101)</f>
        <v>19772</v>
      </c>
      <c r="H95" s="112">
        <f>SUM(H96:H101)</f>
        <v>19365</v>
      </c>
      <c r="I95" s="4" t="s">
        <v>2</v>
      </c>
      <c r="J95" s="4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56" s="1" customFormat="1" ht="12.95" customHeight="1" x14ac:dyDescent="0.3">
      <c r="A96" s="4" t="s">
        <v>223</v>
      </c>
      <c r="B96" s="5">
        <v>646</v>
      </c>
      <c r="C96" s="5">
        <v>652</v>
      </c>
      <c r="D96" s="5">
        <v>305</v>
      </c>
      <c r="E96" s="5">
        <v>373</v>
      </c>
      <c r="F96" s="5">
        <v>469</v>
      </c>
      <c r="G96" s="5">
        <v>498</v>
      </c>
      <c r="H96" s="5">
        <v>452</v>
      </c>
      <c r="I96" s="4" t="s">
        <v>2</v>
      </c>
      <c r="J96" s="4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 s="1" customFormat="1" ht="12.95" customHeight="1" x14ac:dyDescent="0.3">
      <c r="A97" s="4" t="s">
        <v>224</v>
      </c>
      <c r="B97" s="5">
        <v>981</v>
      </c>
      <c r="C97" s="5">
        <v>1067</v>
      </c>
      <c r="D97" s="5">
        <v>525</v>
      </c>
      <c r="E97" s="5">
        <v>467</v>
      </c>
      <c r="F97" s="5">
        <v>738</v>
      </c>
      <c r="G97" s="5">
        <v>739</v>
      </c>
      <c r="H97" s="5">
        <v>709</v>
      </c>
      <c r="I97" s="4" t="s">
        <v>2</v>
      </c>
      <c r="J97" s="4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 s="1" customFormat="1" ht="12.95" customHeight="1" x14ac:dyDescent="0.3">
      <c r="A98" s="4" t="s">
        <v>225</v>
      </c>
      <c r="B98" s="5">
        <v>1659</v>
      </c>
      <c r="C98" s="5">
        <v>1737</v>
      </c>
      <c r="D98" s="5">
        <v>956</v>
      </c>
      <c r="E98" s="5">
        <v>1129</v>
      </c>
      <c r="F98" s="5">
        <v>1571</v>
      </c>
      <c r="G98" s="5">
        <v>1673</v>
      </c>
      <c r="H98" s="5">
        <v>1644</v>
      </c>
      <c r="I98" s="4" t="s">
        <v>2</v>
      </c>
      <c r="J98" s="4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 s="1" customFormat="1" ht="12.95" customHeight="1" x14ac:dyDescent="0.3">
      <c r="A99" s="4" t="s">
        <v>226</v>
      </c>
      <c r="B99" s="5">
        <v>8039</v>
      </c>
      <c r="C99" s="5">
        <v>8299</v>
      </c>
      <c r="D99" s="5">
        <v>4736</v>
      </c>
      <c r="E99" s="5">
        <v>5867</v>
      </c>
      <c r="F99" s="5">
        <v>6260</v>
      </c>
      <c r="G99" s="5">
        <v>7179</v>
      </c>
      <c r="H99" s="5">
        <v>6625</v>
      </c>
      <c r="I99" s="4" t="s">
        <v>2</v>
      </c>
      <c r="J99" s="4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 s="1" customFormat="1" ht="12.6" customHeight="1" x14ac:dyDescent="0.3">
      <c r="A100" s="4" t="s">
        <v>227</v>
      </c>
      <c r="B100" s="5">
        <v>9214</v>
      </c>
      <c r="C100" s="5">
        <v>9453</v>
      </c>
      <c r="D100" s="5">
        <v>4835</v>
      </c>
      <c r="E100" s="5">
        <v>6457</v>
      </c>
      <c r="F100" s="5">
        <v>7370</v>
      </c>
      <c r="G100" s="5">
        <v>8082</v>
      </c>
      <c r="H100" s="5">
        <v>8255</v>
      </c>
      <c r="I100" s="4" t="s">
        <v>2</v>
      </c>
      <c r="J100" s="4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 s="1" customFormat="1" ht="12.6" customHeight="1" x14ac:dyDescent="0.3">
      <c r="A101" s="4" t="s">
        <v>228</v>
      </c>
      <c r="B101" s="5">
        <v>1855</v>
      </c>
      <c r="C101" s="5">
        <v>2047</v>
      </c>
      <c r="D101" s="5">
        <v>866</v>
      </c>
      <c r="E101" s="5">
        <v>1095</v>
      </c>
      <c r="F101" s="5">
        <v>1522</v>
      </c>
      <c r="G101" s="5">
        <v>1601</v>
      </c>
      <c r="H101" s="5">
        <v>1680</v>
      </c>
      <c r="I101" s="4" t="s">
        <v>2</v>
      </c>
      <c r="J101" s="4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 s="1" customFormat="1" ht="14.45" customHeight="1" x14ac:dyDescent="0.3">
      <c r="A102" s="47"/>
      <c r="B102" s="60"/>
      <c r="C102" s="60"/>
      <c r="D102" s="60"/>
      <c r="E102" s="60"/>
      <c r="F102" s="60"/>
      <c r="G102" s="60"/>
      <c r="H102" s="60"/>
      <c r="I102" s="47"/>
      <c r="J102" s="4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 s="1" customFormat="1" ht="19.5" x14ac:dyDescent="0.35">
      <c r="A103" s="196" t="s">
        <v>358</v>
      </c>
      <c r="B103" s="197"/>
      <c r="C103" s="197"/>
      <c r="D103" s="197"/>
      <c r="E103" s="197"/>
      <c r="F103" s="197"/>
      <c r="G103" s="197"/>
      <c r="H103" s="197"/>
      <c r="I103" s="197"/>
      <c r="J103" s="19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 s="1" customFormat="1" ht="14.45" customHeight="1" x14ac:dyDescent="0.3">
      <c r="A104" s="4" t="s">
        <v>199</v>
      </c>
      <c r="B104" s="5">
        <v>3244</v>
      </c>
      <c r="C104" s="5">
        <v>3110</v>
      </c>
      <c r="D104" s="5">
        <v>2159</v>
      </c>
      <c r="E104" s="5">
        <v>3032</v>
      </c>
      <c r="F104" s="5">
        <v>3328</v>
      </c>
      <c r="G104" s="5">
        <v>3316</v>
      </c>
      <c r="H104" s="5">
        <v>3002</v>
      </c>
      <c r="I104" s="4" t="s">
        <v>2</v>
      </c>
      <c r="J104" s="4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 s="1" customFormat="1" ht="14.45" customHeight="1" x14ac:dyDescent="0.3">
      <c r="A105" s="4" t="s">
        <v>269</v>
      </c>
      <c r="B105" s="5">
        <v>10</v>
      </c>
      <c r="C105" s="5">
        <v>10</v>
      </c>
      <c r="D105" s="5">
        <v>7</v>
      </c>
      <c r="E105" s="5">
        <v>9</v>
      </c>
      <c r="F105" s="5">
        <v>10</v>
      </c>
      <c r="G105" s="5">
        <v>9.8322224345223201</v>
      </c>
      <c r="H105" s="5">
        <v>8.7393847915607239</v>
      </c>
      <c r="I105" s="4" t="s">
        <v>268</v>
      </c>
      <c r="J105" s="4" t="s">
        <v>271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 s="1" customFormat="1" ht="14.45" customHeight="1" x14ac:dyDescent="0.3">
      <c r="A106" s="4" t="s">
        <v>117</v>
      </c>
      <c r="B106" s="5">
        <v>43</v>
      </c>
      <c r="C106" s="5">
        <v>32</v>
      </c>
      <c r="D106" s="5">
        <v>36</v>
      </c>
      <c r="E106" s="5">
        <v>37</v>
      </c>
      <c r="F106" s="5">
        <v>34</v>
      </c>
      <c r="G106" s="5">
        <v>21</v>
      </c>
      <c r="H106" s="5">
        <v>54</v>
      </c>
      <c r="I106" s="4" t="s">
        <v>2</v>
      </c>
      <c r="J106" s="4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 s="1" customFormat="1" ht="14.45" customHeight="1" x14ac:dyDescent="0.3">
      <c r="A107" s="4" t="s">
        <v>269</v>
      </c>
      <c r="B107" s="5">
        <v>10</v>
      </c>
      <c r="C107" s="5">
        <v>8</v>
      </c>
      <c r="D107" s="5">
        <v>8</v>
      </c>
      <c r="E107" s="5">
        <v>9</v>
      </c>
      <c r="F107" s="5">
        <v>8</v>
      </c>
      <c r="G107" s="5">
        <v>4.8843683930195398</v>
      </c>
      <c r="H107" s="5">
        <v>12.550813362432626</v>
      </c>
      <c r="I107" s="4" t="s">
        <v>268</v>
      </c>
      <c r="J107" s="4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 s="1" customFormat="1" ht="14.45" customHeight="1" x14ac:dyDescent="0.3">
      <c r="A108" s="4" t="s">
        <v>198</v>
      </c>
      <c r="B108" s="5">
        <v>116</v>
      </c>
      <c r="C108" s="5">
        <v>114</v>
      </c>
      <c r="D108" s="5">
        <v>62</v>
      </c>
      <c r="E108" s="5">
        <v>110</v>
      </c>
      <c r="F108" s="5">
        <v>113</v>
      </c>
      <c r="G108" s="5">
        <v>118</v>
      </c>
      <c r="H108" s="5">
        <v>117</v>
      </c>
      <c r="I108" s="4" t="s">
        <v>2</v>
      </c>
      <c r="J108" s="4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1:56" s="1" customFormat="1" ht="14.45" customHeight="1" x14ac:dyDescent="0.3">
      <c r="A109" s="4" t="s">
        <v>269</v>
      </c>
      <c r="B109" s="5">
        <v>10</v>
      </c>
      <c r="C109" s="5">
        <v>10</v>
      </c>
      <c r="D109" s="5">
        <v>5</v>
      </c>
      <c r="E109" s="5">
        <v>9</v>
      </c>
      <c r="F109" s="5">
        <v>9</v>
      </c>
      <c r="G109" s="5">
        <v>9.845254295409358</v>
      </c>
      <c r="H109" s="5">
        <v>9.7043974191279485</v>
      </c>
      <c r="I109" s="4" t="s">
        <v>268</v>
      </c>
      <c r="J109" s="4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1:56" s="1" customFormat="1" ht="14.45" customHeight="1" x14ac:dyDescent="0.3">
      <c r="A110" s="4" t="s">
        <v>200</v>
      </c>
      <c r="B110" s="5">
        <v>72</v>
      </c>
      <c r="C110" s="5">
        <v>69</v>
      </c>
      <c r="D110" s="5">
        <v>83</v>
      </c>
      <c r="E110" s="5">
        <v>67</v>
      </c>
      <c r="F110" s="5">
        <v>78</v>
      </c>
      <c r="G110" s="5">
        <v>105</v>
      </c>
      <c r="H110" s="5">
        <v>130</v>
      </c>
      <c r="I110" s="4" t="s">
        <v>2</v>
      </c>
      <c r="J110" s="4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</row>
    <row r="111" spans="1:56" s="1" customFormat="1" ht="14.45" customHeight="1" x14ac:dyDescent="0.3">
      <c r="A111" s="4" t="s">
        <v>269</v>
      </c>
      <c r="B111" s="5">
        <v>17</v>
      </c>
      <c r="C111" s="5">
        <v>16</v>
      </c>
      <c r="D111" s="5">
        <v>19</v>
      </c>
      <c r="E111" s="5">
        <v>16</v>
      </c>
      <c r="F111" s="5">
        <v>18</v>
      </c>
      <c r="G111" s="5">
        <v>24.514896885674194</v>
      </c>
      <c r="H111" s="5">
        <v>30.595002188719388</v>
      </c>
      <c r="I111" s="4" t="s">
        <v>268</v>
      </c>
      <c r="J111" s="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</row>
    <row r="112" spans="1:56" s="1" customFormat="1" ht="14.45" customHeight="1" x14ac:dyDescent="0.3">
      <c r="A112" s="4" t="s">
        <v>201</v>
      </c>
      <c r="B112" s="5">
        <v>188</v>
      </c>
      <c r="C112" s="5">
        <v>187</v>
      </c>
      <c r="D112" s="5">
        <v>120</v>
      </c>
      <c r="E112" s="5">
        <v>209</v>
      </c>
      <c r="F112" s="5">
        <v>191</v>
      </c>
      <c r="G112" s="5">
        <v>234</v>
      </c>
      <c r="H112" s="5">
        <v>187</v>
      </c>
      <c r="I112" s="4" t="s">
        <v>2</v>
      </c>
      <c r="J112" s="4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1:56" s="1" customFormat="1" ht="14.45" customHeight="1" x14ac:dyDescent="0.3">
      <c r="A113" s="4" t="s">
        <v>269</v>
      </c>
      <c r="B113" s="5">
        <v>13</v>
      </c>
      <c r="C113" s="5">
        <v>13</v>
      </c>
      <c r="D113" s="5">
        <v>8</v>
      </c>
      <c r="E113" s="5">
        <v>14</v>
      </c>
      <c r="F113" s="5">
        <v>12</v>
      </c>
      <c r="G113" s="5">
        <v>14.80942360330997</v>
      </c>
      <c r="H113" s="5">
        <v>11.464402723010222</v>
      </c>
      <c r="I113" s="4" t="s">
        <v>268</v>
      </c>
      <c r="J113" s="4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1:56" s="1" customFormat="1" ht="14.45" customHeight="1" x14ac:dyDescent="0.3">
      <c r="A114" s="4" t="s">
        <v>202</v>
      </c>
      <c r="B114" s="5">
        <v>64</v>
      </c>
      <c r="C114" s="5">
        <v>55</v>
      </c>
      <c r="D114" s="5">
        <v>49</v>
      </c>
      <c r="E114" s="5">
        <v>56</v>
      </c>
      <c r="F114" s="5">
        <v>50</v>
      </c>
      <c r="G114" s="5">
        <v>50</v>
      </c>
      <c r="H114" s="5">
        <v>77</v>
      </c>
      <c r="I114" s="4" t="s">
        <v>2</v>
      </c>
      <c r="J114" s="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  <row r="115" spans="1:56" s="1" customFormat="1" ht="14.45" customHeight="1" x14ac:dyDescent="0.3">
      <c r="A115" s="4" t="s">
        <v>269</v>
      </c>
      <c r="B115" s="5">
        <v>10</v>
      </c>
      <c r="C115" s="5">
        <v>8</v>
      </c>
      <c r="D115" s="5">
        <v>7</v>
      </c>
      <c r="E115" s="5">
        <v>8</v>
      </c>
      <c r="F115" s="5">
        <v>7</v>
      </c>
      <c r="G115" s="5">
        <v>7.4584897751563668</v>
      </c>
      <c r="H115" s="5">
        <v>11.509371917132523</v>
      </c>
      <c r="I115" s="4" t="s">
        <v>268</v>
      </c>
      <c r="J115" s="4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</row>
    <row r="116" spans="1:56" s="1" customFormat="1" ht="14.45" customHeight="1" x14ac:dyDescent="0.3">
      <c r="A116" s="4" t="s">
        <v>203</v>
      </c>
      <c r="B116" s="5">
        <v>169</v>
      </c>
      <c r="C116" s="5">
        <v>136</v>
      </c>
      <c r="D116" s="5">
        <v>97</v>
      </c>
      <c r="E116" s="5">
        <v>134</v>
      </c>
      <c r="F116" s="5">
        <v>159</v>
      </c>
      <c r="G116" s="5">
        <v>169</v>
      </c>
      <c r="H116" s="5">
        <v>195</v>
      </c>
      <c r="I116" s="4" t="s">
        <v>2</v>
      </c>
      <c r="J116" s="4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</row>
    <row r="117" spans="1:56" s="1" customFormat="1" ht="14.45" customHeight="1" x14ac:dyDescent="0.3">
      <c r="A117" s="4" t="s">
        <v>269</v>
      </c>
      <c r="B117" s="5">
        <v>12</v>
      </c>
      <c r="C117" s="5">
        <v>9</v>
      </c>
      <c r="D117" s="5">
        <v>7</v>
      </c>
      <c r="E117" s="5">
        <v>9</v>
      </c>
      <c r="F117" s="5">
        <v>11</v>
      </c>
      <c r="G117" s="5">
        <v>11.643641193962393</v>
      </c>
      <c r="H117" s="5">
        <v>13.505660949731931</v>
      </c>
      <c r="I117" s="4" t="s">
        <v>268</v>
      </c>
      <c r="J117" s="4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</row>
    <row r="118" spans="1:56" s="1" customFormat="1" ht="14.45" customHeight="1" x14ac:dyDescent="0.3">
      <c r="A118" s="4" t="s">
        <v>222</v>
      </c>
      <c r="B118" s="5">
        <v>55</v>
      </c>
      <c r="C118" s="5">
        <v>24</v>
      </c>
      <c r="D118" s="5">
        <v>28</v>
      </c>
      <c r="E118" s="5">
        <v>32</v>
      </c>
      <c r="F118" s="5">
        <v>31</v>
      </c>
      <c r="G118" s="5">
        <v>14</v>
      </c>
      <c r="H118" s="5">
        <v>14</v>
      </c>
      <c r="I118" s="4" t="s">
        <v>2</v>
      </c>
      <c r="J118" s="4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</row>
    <row r="119" spans="1:56" s="1" customFormat="1" ht="14.45" customHeight="1" x14ac:dyDescent="0.3">
      <c r="A119" s="4" t="s">
        <v>269</v>
      </c>
      <c r="B119" s="5">
        <v>5</v>
      </c>
      <c r="C119" s="5">
        <v>2</v>
      </c>
      <c r="D119" s="5">
        <v>2</v>
      </c>
      <c r="E119" s="5">
        <v>3</v>
      </c>
      <c r="F119" s="5">
        <v>3</v>
      </c>
      <c r="G119" s="5">
        <v>1.1756209797961137</v>
      </c>
      <c r="H119" s="5">
        <v>1.1396837052094126</v>
      </c>
      <c r="I119" s="4" t="s">
        <v>268</v>
      </c>
      <c r="J119" s="4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</row>
    <row r="120" spans="1:56" s="1" customFormat="1" ht="14.45" customHeight="1" x14ac:dyDescent="0.3">
      <c r="A120" s="4" t="s">
        <v>204</v>
      </c>
      <c r="B120" s="5">
        <v>244</v>
      </c>
      <c r="C120" s="5">
        <v>354</v>
      </c>
      <c r="D120" s="5">
        <v>146</v>
      </c>
      <c r="E120" s="5">
        <v>180</v>
      </c>
      <c r="F120" s="5">
        <v>266</v>
      </c>
      <c r="G120" s="5">
        <v>217</v>
      </c>
      <c r="H120" s="5">
        <v>280</v>
      </c>
      <c r="I120" s="4" t="s">
        <v>2</v>
      </c>
      <c r="J120" s="4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</row>
    <row r="121" spans="1:56" s="1" customFormat="1" ht="14.45" customHeight="1" x14ac:dyDescent="0.3">
      <c r="A121" s="4" t="s">
        <v>269</v>
      </c>
      <c r="B121" s="5">
        <v>18</v>
      </c>
      <c r="C121" s="5">
        <v>26</v>
      </c>
      <c r="D121" s="5">
        <v>11</v>
      </c>
      <c r="E121" s="5">
        <v>13</v>
      </c>
      <c r="F121" s="5">
        <v>19</v>
      </c>
      <c r="G121" s="5">
        <v>15.614465182980664</v>
      </c>
      <c r="H121" s="5">
        <v>19.912314699910748</v>
      </c>
      <c r="I121" s="4" t="s">
        <v>268</v>
      </c>
      <c r="J121" s="4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</row>
    <row r="122" spans="1:56" s="1" customFormat="1" ht="14.45" customHeight="1" x14ac:dyDescent="0.3">
      <c r="A122" s="4" t="s">
        <v>205</v>
      </c>
      <c r="B122" s="5">
        <v>60</v>
      </c>
      <c r="C122" s="5">
        <v>50</v>
      </c>
      <c r="D122" s="5">
        <v>27</v>
      </c>
      <c r="E122" s="5">
        <v>60</v>
      </c>
      <c r="F122" s="5">
        <v>61</v>
      </c>
      <c r="G122" s="5">
        <v>124</v>
      </c>
      <c r="H122" s="5">
        <v>54</v>
      </c>
      <c r="I122" s="4" t="s">
        <v>2</v>
      </c>
      <c r="J122" s="4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</row>
    <row r="123" spans="1:56" s="1" customFormat="1" ht="14.45" customHeight="1" x14ac:dyDescent="0.3">
      <c r="A123" s="4" t="s">
        <v>269</v>
      </c>
      <c r="B123" s="5">
        <v>16</v>
      </c>
      <c r="C123" s="5">
        <v>13</v>
      </c>
      <c r="D123" s="5">
        <v>7</v>
      </c>
      <c r="E123" s="5">
        <v>17</v>
      </c>
      <c r="F123" s="5">
        <v>17</v>
      </c>
      <c r="G123" s="5">
        <v>36.148863351466069</v>
      </c>
      <c r="H123" s="5">
        <v>16.491570974835085</v>
      </c>
      <c r="I123" s="4" t="s">
        <v>268</v>
      </c>
      <c r="J123" s="4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</row>
    <row r="124" spans="1:56" s="1" customFormat="1" ht="14.45" customHeight="1" x14ac:dyDescent="0.3">
      <c r="A124" s="4" t="s">
        <v>206</v>
      </c>
      <c r="B124" s="5">
        <v>91</v>
      </c>
      <c r="C124" s="5">
        <v>74</v>
      </c>
      <c r="D124" s="5">
        <v>75</v>
      </c>
      <c r="E124" s="5">
        <v>113</v>
      </c>
      <c r="F124" s="5">
        <v>99</v>
      </c>
      <c r="G124" s="5">
        <v>91</v>
      </c>
      <c r="H124" s="5">
        <v>76</v>
      </c>
      <c r="I124" s="4" t="s">
        <v>2</v>
      </c>
      <c r="J124" s="4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1:56" s="1" customFormat="1" ht="14.45" customHeight="1" x14ac:dyDescent="0.3">
      <c r="A125" s="4" t="s">
        <v>269</v>
      </c>
      <c r="B125" s="5">
        <v>12</v>
      </c>
      <c r="C125" s="5">
        <v>10</v>
      </c>
      <c r="D125" s="5">
        <v>10</v>
      </c>
      <c r="E125" s="5">
        <v>15</v>
      </c>
      <c r="F125" s="5">
        <v>13</v>
      </c>
      <c r="G125" s="5">
        <v>12.115612231176533</v>
      </c>
      <c r="H125" s="5">
        <v>10.24414769365146</v>
      </c>
      <c r="I125" s="4" t="s">
        <v>268</v>
      </c>
      <c r="J125" s="4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1:56" s="1" customFormat="1" ht="14.45" customHeight="1" x14ac:dyDescent="0.3">
      <c r="A126" s="4" t="s">
        <v>207</v>
      </c>
      <c r="B126" s="5">
        <v>102</v>
      </c>
      <c r="C126" s="5">
        <v>93</v>
      </c>
      <c r="D126" s="5">
        <v>66</v>
      </c>
      <c r="E126" s="5">
        <v>88</v>
      </c>
      <c r="F126" s="5">
        <v>91</v>
      </c>
      <c r="G126" s="5">
        <v>73</v>
      </c>
      <c r="H126" s="5">
        <v>93</v>
      </c>
      <c r="I126" s="4" t="s">
        <v>2</v>
      </c>
      <c r="J126" s="4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1:56" s="1" customFormat="1" ht="14.45" customHeight="1" x14ac:dyDescent="0.3">
      <c r="A127" s="4" t="s">
        <v>269</v>
      </c>
      <c r="B127" s="5">
        <v>11</v>
      </c>
      <c r="C127" s="5">
        <v>10</v>
      </c>
      <c r="D127" s="5">
        <v>7</v>
      </c>
      <c r="E127" s="5">
        <v>9</v>
      </c>
      <c r="F127" s="5">
        <v>9</v>
      </c>
      <c r="G127" s="5">
        <v>7.0103868965305312</v>
      </c>
      <c r="H127" s="5">
        <v>8.5827720692602014</v>
      </c>
      <c r="I127" s="4" t="s">
        <v>268</v>
      </c>
      <c r="J127" s="4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1:56" s="1" customFormat="1" ht="14.45" customHeight="1" x14ac:dyDescent="0.3">
      <c r="A128" s="4" t="s">
        <v>208</v>
      </c>
      <c r="B128" s="5">
        <v>178</v>
      </c>
      <c r="C128" s="5">
        <v>171</v>
      </c>
      <c r="D128" s="5">
        <v>92</v>
      </c>
      <c r="E128" s="5">
        <v>160</v>
      </c>
      <c r="F128" s="5">
        <v>238</v>
      </c>
      <c r="G128" s="5">
        <v>285</v>
      </c>
      <c r="H128" s="5">
        <v>218</v>
      </c>
      <c r="I128" s="4" t="s">
        <v>2</v>
      </c>
      <c r="J128" s="4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1:56" s="1" customFormat="1" ht="14.45" customHeight="1" x14ac:dyDescent="0.3">
      <c r="A129" s="4" t="s">
        <v>269</v>
      </c>
      <c r="B129" s="5">
        <v>13</v>
      </c>
      <c r="C129" s="5">
        <v>13</v>
      </c>
      <c r="D129" s="5">
        <v>7</v>
      </c>
      <c r="E129" s="5">
        <v>12</v>
      </c>
      <c r="F129" s="5">
        <v>17</v>
      </c>
      <c r="G129" s="5">
        <v>20.684579754659108</v>
      </c>
      <c r="H129" s="5">
        <v>15.761614972666612</v>
      </c>
      <c r="I129" s="4" t="s">
        <v>268</v>
      </c>
      <c r="J129" s="4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1:56" s="1" customFormat="1" ht="14.45" customHeight="1" x14ac:dyDescent="0.3">
      <c r="A130" s="4" t="s">
        <v>221</v>
      </c>
      <c r="B130" s="5">
        <v>348</v>
      </c>
      <c r="C130" s="5">
        <v>304</v>
      </c>
      <c r="D130" s="5">
        <v>194</v>
      </c>
      <c r="E130" s="5">
        <v>273</v>
      </c>
      <c r="F130" s="5">
        <v>223</v>
      </c>
      <c r="G130" s="5">
        <v>166</v>
      </c>
      <c r="H130" s="5">
        <v>120</v>
      </c>
      <c r="I130" s="4" t="s">
        <v>2</v>
      </c>
      <c r="J130" s="4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1:56" s="1" customFormat="1" ht="14.45" customHeight="1" x14ac:dyDescent="0.3">
      <c r="A131" s="4" t="s">
        <v>269</v>
      </c>
      <c r="B131" s="5">
        <v>18</v>
      </c>
      <c r="C131" s="5">
        <v>15</v>
      </c>
      <c r="D131" s="5">
        <v>10</v>
      </c>
      <c r="E131" s="5">
        <v>13</v>
      </c>
      <c r="F131" s="5">
        <v>11</v>
      </c>
      <c r="G131" s="5">
        <v>7.8887814874059874</v>
      </c>
      <c r="H131" s="5">
        <v>5.566009862041807</v>
      </c>
      <c r="I131" s="4" t="s">
        <v>268</v>
      </c>
      <c r="J131" s="4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1:56" s="1" customFormat="1" ht="14.45" customHeight="1" x14ac:dyDescent="0.3">
      <c r="A132" s="4" t="s">
        <v>209</v>
      </c>
      <c r="B132" s="5">
        <v>110</v>
      </c>
      <c r="C132" s="5">
        <v>92</v>
      </c>
      <c r="D132" s="5">
        <v>80</v>
      </c>
      <c r="E132" s="5">
        <v>82</v>
      </c>
      <c r="F132" s="5">
        <v>87</v>
      </c>
      <c r="G132" s="5">
        <v>61</v>
      </c>
      <c r="H132" s="5">
        <v>71</v>
      </c>
      <c r="I132" s="4" t="s">
        <v>2</v>
      </c>
      <c r="J132" s="4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1:56" s="1" customFormat="1" ht="15.75" x14ac:dyDescent="0.3">
      <c r="A133" s="4" t="s">
        <v>269</v>
      </c>
      <c r="B133" s="5">
        <v>9</v>
      </c>
      <c r="C133" s="5">
        <v>7</v>
      </c>
      <c r="D133" s="5">
        <v>6</v>
      </c>
      <c r="E133" s="5">
        <v>6</v>
      </c>
      <c r="F133" s="5">
        <v>6</v>
      </c>
      <c r="G133" s="5">
        <v>4.5163005131553904</v>
      </c>
      <c r="H133" s="5">
        <v>5.1737920470800498</v>
      </c>
      <c r="I133" s="4" t="s">
        <v>268</v>
      </c>
      <c r="J133" s="4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1:56" s="1" customFormat="1" ht="14.45" customHeight="1" x14ac:dyDescent="0.3">
      <c r="A134" s="4" t="s">
        <v>210</v>
      </c>
      <c r="B134" s="5">
        <v>749</v>
      </c>
      <c r="C134" s="5">
        <v>676</v>
      </c>
      <c r="D134" s="5">
        <v>482</v>
      </c>
      <c r="E134" s="5">
        <v>586</v>
      </c>
      <c r="F134" s="5">
        <v>604</v>
      </c>
      <c r="G134" s="5">
        <v>640</v>
      </c>
      <c r="H134" s="5">
        <v>570</v>
      </c>
      <c r="I134" s="4" t="s">
        <v>2</v>
      </c>
      <c r="J134" s="4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1:56" s="1" customFormat="1" ht="14.45" customHeight="1" x14ac:dyDescent="0.3">
      <c r="A135" s="4" t="s">
        <v>269</v>
      </c>
      <c r="B135" s="5">
        <v>7</v>
      </c>
      <c r="C135" s="5">
        <v>6</v>
      </c>
      <c r="D135" s="5">
        <v>5</v>
      </c>
      <c r="E135" s="5">
        <v>5</v>
      </c>
      <c r="F135" s="5">
        <v>5</v>
      </c>
      <c r="G135" s="5">
        <v>5.740979217296422</v>
      </c>
      <c r="H135" s="5">
        <v>4.9729562785536023</v>
      </c>
      <c r="I135" s="4" t="s">
        <v>268</v>
      </c>
      <c r="J135" s="4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1:56" s="1" customFormat="1" ht="14.45" customHeight="1" x14ac:dyDescent="0.3">
      <c r="A136" s="4" t="s">
        <v>211</v>
      </c>
      <c r="B136" s="5">
        <v>18</v>
      </c>
      <c r="C136" s="5">
        <v>17</v>
      </c>
      <c r="D136" s="5">
        <v>12</v>
      </c>
      <c r="E136" s="5">
        <v>23</v>
      </c>
      <c r="F136" s="5">
        <v>4</v>
      </c>
      <c r="G136" s="5">
        <v>12</v>
      </c>
      <c r="H136" s="5">
        <v>14</v>
      </c>
      <c r="I136" s="4" t="s">
        <v>2</v>
      </c>
      <c r="J136" s="4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1:56" s="1" customFormat="1" ht="14.45" customHeight="1" x14ac:dyDescent="0.3">
      <c r="A137" s="4" t="s">
        <v>269</v>
      </c>
      <c r="B137" s="5">
        <v>2</v>
      </c>
      <c r="C137" s="5">
        <v>2</v>
      </c>
      <c r="D137" s="5">
        <v>1</v>
      </c>
      <c r="E137" s="5">
        <v>2</v>
      </c>
      <c r="F137" s="5">
        <v>0</v>
      </c>
      <c r="G137" s="5">
        <v>1.1411617026132603</v>
      </c>
      <c r="H137" s="5">
        <v>1.3164142755725226</v>
      </c>
      <c r="I137" s="4" t="s">
        <v>268</v>
      </c>
      <c r="J137" s="4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1:56" s="1" customFormat="1" ht="14.45" customHeight="1" x14ac:dyDescent="0.3">
      <c r="A138" s="4" t="s">
        <v>220</v>
      </c>
      <c r="B138" s="5">
        <v>27</v>
      </c>
      <c r="C138" s="5">
        <v>24</v>
      </c>
      <c r="D138" s="5">
        <v>29</v>
      </c>
      <c r="E138" s="5">
        <v>48</v>
      </c>
      <c r="F138" s="5">
        <v>75</v>
      </c>
      <c r="G138" s="5">
        <v>58</v>
      </c>
      <c r="H138" s="5">
        <v>60</v>
      </c>
      <c r="I138" s="4" t="s">
        <v>2</v>
      </c>
      <c r="J138" s="4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1:56" s="1" customFormat="1" ht="14.45" customHeight="1" x14ac:dyDescent="0.3">
      <c r="A139" s="4" t="s">
        <v>269</v>
      </c>
      <c r="B139" s="5">
        <v>17</v>
      </c>
      <c r="C139" s="5">
        <v>14</v>
      </c>
      <c r="D139" s="5">
        <v>17</v>
      </c>
      <c r="E139" s="5">
        <v>27</v>
      </c>
      <c r="F139" s="5">
        <v>40</v>
      </c>
      <c r="G139" s="5">
        <v>30.32537030937106</v>
      </c>
      <c r="H139" s="5">
        <v>29.546607310815535</v>
      </c>
      <c r="I139" s="4" t="s">
        <v>268</v>
      </c>
      <c r="J139" s="4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1:56" s="1" customFormat="1" ht="14.45" customHeight="1" x14ac:dyDescent="0.3">
      <c r="A140" s="4" t="s">
        <v>212</v>
      </c>
      <c r="B140" s="5">
        <v>48</v>
      </c>
      <c r="C140" s="5">
        <v>39</v>
      </c>
      <c r="D140" s="5">
        <v>6</v>
      </c>
      <c r="E140" s="5">
        <v>14</v>
      </c>
      <c r="F140" s="5">
        <v>7</v>
      </c>
      <c r="G140" s="5">
        <v>17</v>
      </c>
      <c r="H140" s="5">
        <v>17</v>
      </c>
      <c r="I140" s="4" t="s">
        <v>2</v>
      </c>
      <c r="J140" s="4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1:56" s="1" customFormat="1" ht="14.45" customHeight="1" x14ac:dyDescent="0.3">
      <c r="A141" s="4" t="s">
        <v>269</v>
      </c>
      <c r="B141" s="5">
        <v>26</v>
      </c>
      <c r="C141" s="5">
        <v>21</v>
      </c>
      <c r="D141" s="5">
        <v>3</v>
      </c>
      <c r="E141" s="5">
        <v>7</v>
      </c>
      <c r="F141" s="5">
        <v>4</v>
      </c>
      <c r="G141" s="5">
        <v>8.5304537197796133</v>
      </c>
      <c r="H141" s="5">
        <v>8.3766124979058478</v>
      </c>
      <c r="I141" s="4" t="s">
        <v>268</v>
      </c>
      <c r="J141" s="4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1:56" s="1" customFormat="1" ht="14.45" customHeight="1" x14ac:dyDescent="0.3">
      <c r="A142" s="4" t="s">
        <v>213</v>
      </c>
      <c r="B142" s="5">
        <v>29</v>
      </c>
      <c r="C142" s="5">
        <v>22</v>
      </c>
      <c r="D142" s="5">
        <v>29</v>
      </c>
      <c r="E142" s="5">
        <v>26</v>
      </c>
      <c r="F142" s="5">
        <v>38</v>
      </c>
      <c r="G142" s="5">
        <v>34</v>
      </c>
      <c r="H142" s="5">
        <v>57</v>
      </c>
      <c r="I142" s="4" t="s">
        <v>2</v>
      </c>
      <c r="J142" s="4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1:56" s="1" customFormat="1" ht="14.45" customHeight="1" x14ac:dyDescent="0.3">
      <c r="A143" s="4" t="s">
        <v>269</v>
      </c>
      <c r="B143" s="5">
        <v>11</v>
      </c>
      <c r="C143" s="5">
        <v>8</v>
      </c>
      <c r="D143" s="5">
        <v>11</v>
      </c>
      <c r="E143" s="5">
        <v>10</v>
      </c>
      <c r="F143" s="5">
        <v>14</v>
      </c>
      <c r="G143" s="5">
        <v>12.713845003271945</v>
      </c>
      <c r="H143" s="5">
        <v>21.643870987340232</v>
      </c>
      <c r="I143" s="4" t="s">
        <v>268</v>
      </c>
      <c r="J143" s="4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1:56" s="1" customFormat="1" ht="14.45" customHeight="1" x14ac:dyDescent="0.3">
      <c r="A144" s="4" t="s">
        <v>214</v>
      </c>
      <c r="B144" s="5">
        <v>134</v>
      </c>
      <c r="C144" s="5">
        <v>146</v>
      </c>
      <c r="D144" s="5">
        <v>124</v>
      </c>
      <c r="E144" s="5">
        <v>300</v>
      </c>
      <c r="F144" s="5">
        <v>363</v>
      </c>
      <c r="G144" s="5">
        <v>336</v>
      </c>
      <c r="H144" s="5">
        <v>272</v>
      </c>
      <c r="I144" s="4" t="s">
        <v>2</v>
      </c>
      <c r="J144" s="4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1:56" s="1" customFormat="1" ht="14.45" customHeight="1" x14ac:dyDescent="0.3">
      <c r="A145" s="4" t="s">
        <v>269</v>
      </c>
      <c r="B145" s="5">
        <v>7</v>
      </c>
      <c r="C145" s="5">
        <v>7</v>
      </c>
      <c r="D145" s="5">
        <v>6</v>
      </c>
      <c r="E145" s="5">
        <v>14</v>
      </c>
      <c r="F145" s="5">
        <v>17</v>
      </c>
      <c r="G145" s="5">
        <v>15.796206371794744</v>
      </c>
      <c r="H145" s="5">
        <v>12.518927974741223</v>
      </c>
      <c r="I145" s="4" t="s">
        <v>268</v>
      </c>
      <c r="J145" s="4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1:56" s="1" customFormat="1" ht="14.45" customHeight="1" x14ac:dyDescent="0.3">
      <c r="A146" s="4" t="s">
        <v>215</v>
      </c>
      <c r="B146" s="5">
        <v>254</v>
      </c>
      <c r="C146" s="5">
        <v>274</v>
      </c>
      <c r="D146" s="5">
        <v>179</v>
      </c>
      <c r="E146" s="5">
        <v>251</v>
      </c>
      <c r="F146" s="5">
        <v>351</v>
      </c>
      <c r="G146" s="5">
        <v>328</v>
      </c>
      <c r="H146" s="5">
        <v>138</v>
      </c>
      <c r="I146" s="4" t="s">
        <v>2</v>
      </c>
      <c r="J146" s="4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1:56" s="1" customFormat="1" ht="14.45" customHeight="1" x14ac:dyDescent="0.3">
      <c r="A147" s="4" t="s">
        <v>269</v>
      </c>
      <c r="B147" s="5">
        <v>21</v>
      </c>
      <c r="C147" s="5">
        <v>22</v>
      </c>
      <c r="D147" s="5">
        <v>14</v>
      </c>
      <c r="E147" s="5">
        <v>20</v>
      </c>
      <c r="F147" s="5">
        <v>29</v>
      </c>
      <c r="G147" s="5">
        <v>26.930475856582078</v>
      </c>
      <c r="H147" s="5">
        <v>11.503489391782173</v>
      </c>
      <c r="I147" s="4" t="s">
        <v>268</v>
      </c>
      <c r="J147" s="4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1:56" s="1" customFormat="1" ht="14.45" customHeight="1" x14ac:dyDescent="0.3">
      <c r="A148" s="4" t="s">
        <v>219</v>
      </c>
      <c r="B148" s="5">
        <v>79</v>
      </c>
      <c r="C148" s="5">
        <v>81</v>
      </c>
      <c r="D148" s="5">
        <v>74</v>
      </c>
      <c r="E148" s="5">
        <v>93</v>
      </c>
      <c r="F148" s="5">
        <v>81</v>
      </c>
      <c r="G148" s="5">
        <v>107</v>
      </c>
      <c r="H148" s="5">
        <v>101</v>
      </c>
      <c r="I148" s="4" t="s">
        <v>2</v>
      </c>
      <c r="J148" s="4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1:56" s="1" customFormat="1" ht="14.45" customHeight="1" x14ac:dyDescent="0.3">
      <c r="A149" s="4" t="s">
        <v>269</v>
      </c>
      <c r="B149" s="5">
        <v>9</v>
      </c>
      <c r="C149" s="5">
        <v>9</v>
      </c>
      <c r="D149" s="5">
        <v>8</v>
      </c>
      <c r="E149" s="5">
        <v>10</v>
      </c>
      <c r="F149" s="5">
        <v>9</v>
      </c>
      <c r="G149" s="5">
        <v>11.441476314005437</v>
      </c>
      <c r="H149" s="5">
        <v>10.567185853781536</v>
      </c>
      <c r="I149" s="4" t="s">
        <v>268</v>
      </c>
      <c r="J149" s="4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1:56" s="1" customFormat="1" ht="14.45" customHeight="1" x14ac:dyDescent="0.3">
      <c r="A150" s="4" t="s">
        <v>216</v>
      </c>
      <c r="B150" s="5">
        <v>38</v>
      </c>
      <c r="C150" s="5">
        <v>38</v>
      </c>
      <c r="D150" s="5">
        <v>22</v>
      </c>
      <c r="E150" s="5">
        <v>30</v>
      </c>
      <c r="F150" s="5">
        <v>44</v>
      </c>
      <c r="G150" s="5">
        <v>32</v>
      </c>
      <c r="H150" s="5">
        <v>49</v>
      </c>
      <c r="I150" s="4" t="s">
        <v>2</v>
      </c>
      <c r="J150" s="4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1:56" s="1" customFormat="1" ht="14.45" customHeight="1" x14ac:dyDescent="0.3">
      <c r="A151" s="4" t="s">
        <v>269</v>
      </c>
      <c r="B151" s="5">
        <v>11</v>
      </c>
      <c r="C151" s="5">
        <v>10</v>
      </c>
      <c r="D151" s="5">
        <v>6</v>
      </c>
      <c r="E151" s="5">
        <v>8</v>
      </c>
      <c r="F151" s="5">
        <v>11</v>
      </c>
      <c r="G151" s="5">
        <v>8.1992625788218163</v>
      </c>
      <c r="H151" s="5">
        <v>12.186356751863393</v>
      </c>
      <c r="I151" s="4" t="s">
        <v>268</v>
      </c>
      <c r="J151" s="4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1:56" s="1" customFormat="1" ht="14.45" customHeight="1" x14ac:dyDescent="0.3">
      <c r="A152" s="4" t="s">
        <v>217</v>
      </c>
      <c r="B152" s="5">
        <v>17</v>
      </c>
      <c r="C152" s="5">
        <v>21</v>
      </c>
      <c r="D152" s="5">
        <v>16</v>
      </c>
      <c r="E152" s="5">
        <v>17</v>
      </c>
      <c r="F152" s="5">
        <v>18</v>
      </c>
      <c r="G152" s="5">
        <v>13</v>
      </c>
      <c r="H152" s="5">
        <v>15</v>
      </c>
      <c r="I152" s="4" t="s">
        <v>2</v>
      </c>
      <c r="J152" s="4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1:56" s="1" customFormat="1" ht="14.45" customHeight="1" x14ac:dyDescent="0.3">
      <c r="A153" s="4" t="s">
        <v>269</v>
      </c>
      <c r="B153" s="52">
        <v>7</v>
      </c>
      <c r="C153" s="52">
        <v>9</v>
      </c>
      <c r="D153" s="52">
        <v>6</v>
      </c>
      <c r="E153" s="52">
        <v>7</v>
      </c>
      <c r="F153" s="52">
        <v>7</v>
      </c>
      <c r="G153" s="5">
        <v>4.9398853946588437</v>
      </c>
      <c r="H153" s="5">
        <v>5.5527997216196407</v>
      </c>
      <c r="I153" s="4" t="s">
        <v>268</v>
      </c>
      <c r="J153" s="38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1:56" s="1" customFormat="1" ht="14.45" customHeight="1" x14ac:dyDescent="0.3">
      <c r="A154" s="38" t="s">
        <v>218</v>
      </c>
      <c r="B154" s="52">
        <v>11</v>
      </c>
      <c r="C154" s="52">
        <v>17</v>
      </c>
      <c r="D154" s="52">
        <v>31</v>
      </c>
      <c r="E154" s="52">
        <v>43</v>
      </c>
      <c r="F154" s="52">
        <v>22</v>
      </c>
      <c r="G154" s="5">
        <v>11</v>
      </c>
      <c r="H154" s="52">
        <v>23</v>
      </c>
      <c r="I154" s="38" t="s">
        <v>2</v>
      </c>
      <c r="J154" s="38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1:56" s="1" customFormat="1" ht="14.45" customHeight="1" x14ac:dyDescent="0.3">
      <c r="A155" s="4" t="s">
        <v>269</v>
      </c>
      <c r="B155" s="52">
        <v>2</v>
      </c>
      <c r="C155" s="52">
        <v>3</v>
      </c>
      <c r="D155" s="52">
        <v>5</v>
      </c>
      <c r="E155" s="52">
        <v>7</v>
      </c>
      <c r="F155" s="52">
        <v>4</v>
      </c>
      <c r="G155" s="52">
        <v>1.7537342582421525</v>
      </c>
      <c r="H155" s="52">
        <v>3.5307698920505484</v>
      </c>
      <c r="I155" s="4" t="s">
        <v>268</v>
      </c>
      <c r="J155" s="38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1:56" s="1" customFormat="1" ht="14.45" customHeight="1" x14ac:dyDescent="0.3">
      <c r="A156" s="47"/>
      <c r="B156" s="60"/>
      <c r="C156" s="60"/>
      <c r="D156" s="60"/>
      <c r="E156" s="60"/>
      <c r="F156" s="60"/>
      <c r="G156" s="60"/>
      <c r="H156" s="60"/>
      <c r="I156" s="47"/>
      <c r="J156" s="4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1:56" s="1" customFormat="1" ht="19.5" x14ac:dyDescent="0.35">
      <c r="A157" s="196" t="s">
        <v>359</v>
      </c>
      <c r="B157" s="197"/>
      <c r="C157" s="197"/>
      <c r="D157" s="197"/>
      <c r="E157" s="197"/>
      <c r="F157" s="197"/>
      <c r="G157" s="197"/>
      <c r="H157" s="197"/>
      <c r="I157" s="197"/>
      <c r="J157" s="19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1:56" s="1" customFormat="1" ht="14.45" customHeight="1" x14ac:dyDescent="0.3">
      <c r="A158" s="4" t="s">
        <v>199</v>
      </c>
      <c r="B158" s="5">
        <v>61512</v>
      </c>
      <c r="C158" s="5">
        <v>63953</v>
      </c>
      <c r="D158" s="5">
        <v>38447</v>
      </c>
      <c r="E158" s="5">
        <v>49519</v>
      </c>
      <c r="F158" s="5">
        <v>53552</v>
      </c>
      <c r="G158" s="5">
        <v>58000</v>
      </c>
      <c r="H158" s="5">
        <v>56747</v>
      </c>
      <c r="I158" s="4" t="s">
        <v>2</v>
      </c>
      <c r="J158" s="4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1:56" s="1" customFormat="1" ht="14.45" customHeight="1" x14ac:dyDescent="0.3">
      <c r="A159" s="4" t="s">
        <v>269</v>
      </c>
      <c r="B159" s="5">
        <v>195</v>
      </c>
      <c r="C159" s="5">
        <v>199</v>
      </c>
      <c r="D159" s="5">
        <v>118</v>
      </c>
      <c r="E159" s="5">
        <v>150</v>
      </c>
      <c r="F159" s="5">
        <v>160</v>
      </c>
      <c r="G159" s="5">
        <v>171.97494004894287</v>
      </c>
      <c r="H159" s="5">
        <v>165.20115548524197</v>
      </c>
      <c r="I159" s="4" t="s">
        <v>268</v>
      </c>
      <c r="J159" s="4" t="s">
        <v>270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1:56" s="1" customFormat="1" ht="14.45" customHeight="1" x14ac:dyDescent="0.3">
      <c r="A160" s="4" t="s">
        <v>117</v>
      </c>
      <c r="B160" s="5">
        <v>432</v>
      </c>
      <c r="C160" s="5">
        <v>506</v>
      </c>
      <c r="D160" s="5">
        <v>420</v>
      </c>
      <c r="E160" s="5">
        <v>483</v>
      </c>
      <c r="F160" s="5">
        <v>635</v>
      </c>
      <c r="G160" s="5">
        <v>623</v>
      </c>
      <c r="H160" s="5">
        <v>554</v>
      </c>
      <c r="I160" s="4" t="s">
        <v>2</v>
      </c>
      <c r="J160" s="4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  <row r="161" spans="1:56" s="1" customFormat="1" ht="14.45" customHeight="1" x14ac:dyDescent="0.3">
      <c r="A161" s="4" t="s">
        <v>269</v>
      </c>
      <c r="B161" s="5">
        <v>103</v>
      </c>
      <c r="C161" s="5">
        <v>119</v>
      </c>
      <c r="D161" s="5">
        <v>98</v>
      </c>
      <c r="E161" s="5">
        <v>113</v>
      </c>
      <c r="F161" s="5">
        <v>148</v>
      </c>
      <c r="G161" s="5">
        <v>144.90292899291302</v>
      </c>
      <c r="H161" s="5">
        <v>128.76204819977175</v>
      </c>
      <c r="I161" s="4" t="s">
        <v>268</v>
      </c>
      <c r="J161" s="4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</row>
    <row r="162" spans="1:56" s="1" customFormat="1" ht="14.45" customHeight="1" x14ac:dyDescent="0.3">
      <c r="A162" s="4" t="s">
        <v>198</v>
      </c>
      <c r="B162" s="5">
        <v>1562</v>
      </c>
      <c r="C162" s="5">
        <v>1531</v>
      </c>
      <c r="D162" s="5">
        <v>722</v>
      </c>
      <c r="E162" s="5">
        <v>1682</v>
      </c>
      <c r="F162" s="5">
        <v>1734</v>
      </c>
      <c r="G162" s="5">
        <v>1575</v>
      </c>
      <c r="H162" s="5">
        <v>1570</v>
      </c>
      <c r="I162" s="4" t="s">
        <v>2</v>
      </c>
      <c r="J162" s="4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</row>
    <row r="163" spans="1:56" s="1" customFormat="1" ht="14.45" customHeight="1" x14ac:dyDescent="0.3">
      <c r="A163" s="4" t="s">
        <v>269</v>
      </c>
      <c r="B163" s="5">
        <v>135</v>
      </c>
      <c r="C163" s="5">
        <v>131</v>
      </c>
      <c r="D163" s="5">
        <v>61</v>
      </c>
      <c r="E163" s="5">
        <v>142</v>
      </c>
      <c r="F163" s="5">
        <v>145</v>
      </c>
      <c r="G163" s="5">
        <v>131.40911453618423</v>
      </c>
      <c r="H163" s="5">
        <v>130.22140126522117</v>
      </c>
      <c r="I163" s="4" t="s">
        <v>268</v>
      </c>
      <c r="J163" s="4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1:56" s="1" customFormat="1" ht="14.45" customHeight="1" x14ac:dyDescent="0.3">
      <c r="A164" s="4" t="s">
        <v>200</v>
      </c>
      <c r="B164" s="5">
        <v>758</v>
      </c>
      <c r="C164" s="5">
        <v>844</v>
      </c>
      <c r="D164" s="5">
        <v>580</v>
      </c>
      <c r="E164" s="5">
        <v>707</v>
      </c>
      <c r="F164" s="5">
        <v>630</v>
      </c>
      <c r="G164" s="5">
        <v>550</v>
      </c>
      <c r="H164" s="5">
        <v>510</v>
      </c>
      <c r="I164" s="4" t="s">
        <v>2</v>
      </c>
      <c r="J164" s="4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1:56" s="1" customFormat="1" ht="14.45" customHeight="1" x14ac:dyDescent="0.3">
      <c r="A165" s="4" t="s">
        <v>269</v>
      </c>
      <c r="B165" s="5">
        <v>177</v>
      </c>
      <c r="C165" s="5">
        <v>196</v>
      </c>
      <c r="D165" s="5">
        <v>135</v>
      </c>
      <c r="E165" s="5">
        <v>164</v>
      </c>
      <c r="F165" s="5">
        <v>147</v>
      </c>
      <c r="G165" s="5">
        <v>128.41136463924576</v>
      </c>
      <c r="H165" s="5">
        <v>120.02654704805298</v>
      </c>
      <c r="I165" s="4" t="s">
        <v>268</v>
      </c>
      <c r="J165" s="4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1:56" s="1" customFormat="1" ht="14.45" customHeight="1" x14ac:dyDescent="0.3">
      <c r="A166" s="4" t="s">
        <v>201</v>
      </c>
      <c r="B166" s="5">
        <v>3147</v>
      </c>
      <c r="C166" s="5">
        <v>3022</v>
      </c>
      <c r="D166" s="5">
        <v>1690</v>
      </c>
      <c r="E166" s="5">
        <v>2360</v>
      </c>
      <c r="F166" s="5">
        <v>2676</v>
      </c>
      <c r="G166" s="5">
        <v>2971</v>
      </c>
      <c r="H166" s="5">
        <v>3051</v>
      </c>
      <c r="I166" s="4" t="s">
        <v>2</v>
      </c>
      <c r="J166" s="4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1:56" s="1" customFormat="1" ht="14.45" customHeight="1" x14ac:dyDescent="0.3">
      <c r="A167" s="4" t="s">
        <v>269</v>
      </c>
      <c r="B167" s="5">
        <v>220</v>
      </c>
      <c r="C167" s="5">
        <v>206</v>
      </c>
      <c r="D167" s="5">
        <v>113</v>
      </c>
      <c r="E167" s="5">
        <v>155</v>
      </c>
      <c r="F167" s="5">
        <v>172</v>
      </c>
      <c r="G167" s="5">
        <v>188.0290492539911</v>
      </c>
      <c r="H167" s="5">
        <v>187.04755458772291</v>
      </c>
      <c r="I167" s="4" t="s">
        <v>268</v>
      </c>
      <c r="J167" s="4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1:56" s="1" customFormat="1" ht="14.45" customHeight="1" x14ac:dyDescent="0.3">
      <c r="A168" s="4" t="s">
        <v>202</v>
      </c>
      <c r="B168" s="5">
        <v>549</v>
      </c>
      <c r="C168" s="5">
        <v>420</v>
      </c>
      <c r="D168" s="5">
        <v>338</v>
      </c>
      <c r="E168" s="5">
        <v>239</v>
      </c>
      <c r="F168" s="5">
        <v>208</v>
      </c>
      <c r="G168" s="5">
        <v>197</v>
      </c>
      <c r="H168" s="5">
        <v>475</v>
      </c>
      <c r="I168" s="4" t="s">
        <v>2</v>
      </c>
      <c r="J168" s="4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1:56" s="1" customFormat="1" ht="14.45" customHeight="1" x14ac:dyDescent="0.3">
      <c r="A169" s="4" t="s">
        <v>269</v>
      </c>
      <c r="B169" s="5">
        <v>83</v>
      </c>
      <c r="C169" s="5">
        <v>63</v>
      </c>
      <c r="D169" s="5">
        <v>51</v>
      </c>
      <c r="E169" s="5">
        <v>36</v>
      </c>
      <c r="F169" s="5">
        <v>31</v>
      </c>
      <c r="G169" s="5">
        <v>29.38644971411609</v>
      </c>
      <c r="H169" s="5">
        <v>70.999372216077248</v>
      </c>
      <c r="I169" s="4" t="s">
        <v>268</v>
      </c>
      <c r="J169" s="4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  <row r="170" spans="1:56" s="1" customFormat="1" ht="14.45" customHeight="1" x14ac:dyDescent="0.3">
      <c r="A170" s="4" t="s">
        <v>203</v>
      </c>
      <c r="B170" s="5">
        <v>1822</v>
      </c>
      <c r="C170" s="5">
        <v>1884</v>
      </c>
      <c r="D170" s="5">
        <v>1399</v>
      </c>
      <c r="E170" s="5">
        <v>1587</v>
      </c>
      <c r="F170" s="5">
        <v>1802</v>
      </c>
      <c r="G170" s="5">
        <v>1894</v>
      </c>
      <c r="H170" s="5">
        <v>2207</v>
      </c>
      <c r="I170" s="4" t="s">
        <v>2</v>
      </c>
      <c r="J170" s="4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  <row r="171" spans="1:56" s="1" customFormat="1" ht="14.45" customHeight="1" x14ac:dyDescent="0.3">
      <c r="A171" s="4" t="s">
        <v>269</v>
      </c>
      <c r="B171" s="5">
        <v>127</v>
      </c>
      <c r="C171" s="5">
        <v>130</v>
      </c>
      <c r="D171" s="5">
        <v>96</v>
      </c>
      <c r="E171" s="5">
        <v>109</v>
      </c>
      <c r="F171" s="5">
        <v>124</v>
      </c>
      <c r="G171" s="5">
        <v>130.49145811458445</v>
      </c>
      <c r="H171" s="5">
        <v>152.85637803106854</v>
      </c>
      <c r="I171" s="4" t="s">
        <v>268</v>
      </c>
      <c r="J171" s="4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</row>
    <row r="172" spans="1:56" s="1" customFormat="1" ht="14.45" customHeight="1" x14ac:dyDescent="0.3">
      <c r="A172" s="4" t="s">
        <v>222</v>
      </c>
      <c r="B172" s="5">
        <v>1784</v>
      </c>
      <c r="C172" s="5">
        <v>1658</v>
      </c>
      <c r="D172" s="5">
        <v>743</v>
      </c>
      <c r="E172" s="5">
        <v>1342</v>
      </c>
      <c r="F172" s="5">
        <v>1440</v>
      </c>
      <c r="G172" s="5">
        <v>1382</v>
      </c>
      <c r="H172" s="5">
        <v>1164</v>
      </c>
      <c r="I172" s="4" t="s">
        <v>2</v>
      </c>
      <c r="J172" s="4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</row>
    <row r="173" spans="1:56" s="1" customFormat="1" ht="14.45" customHeight="1" x14ac:dyDescent="0.3">
      <c r="A173" s="4" t="s">
        <v>269</v>
      </c>
      <c r="B173" s="5">
        <v>165</v>
      </c>
      <c r="C173" s="5">
        <v>150</v>
      </c>
      <c r="D173" s="5">
        <v>66</v>
      </c>
      <c r="E173" s="5">
        <v>117</v>
      </c>
      <c r="F173" s="5">
        <v>123</v>
      </c>
      <c r="G173" s="5">
        <v>116.05058529130208</v>
      </c>
      <c r="H173" s="5">
        <v>94.75655949026833</v>
      </c>
      <c r="I173" s="4" t="s">
        <v>268</v>
      </c>
      <c r="J173" s="4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</row>
    <row r="174" spans="1:56" s="1" customFormat="1" ht="14.45" customHeight="1" x14ac:dyDescent="0.3">
      <c r="A174" s="4" t="s">
        <v>204</v>
      </c>
      <c r="B174" s="5">
        <v>3418</v>
      </c>
      <c r="C174" s="5">
        <v>3051</v>
      </c>
      <c r="D174" s="5">
        <v>1673</v>
      </c>
      <c r="E174" s="5">
        <v>2433</v>
      </c>
      <c r="F174" s="5">
        <v>2741</v>
      </c>
      <c r="G174" s="5">
        <v>2806</v>
      </c>
      <c r="H174" s="5">
        <v>2740</v>
      </c>
      <c r="I174" s="4" t="s">
        <v>2</v>
      </c>
      <c r="J174" s="4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</row>
    <row r="175" spans="1:56" s="1" customFormat="1" ht="14.45" customHeight="1" x14ac:dyDescent="0.3">
      <c r="A175" s="4" t="s">
        <v>269</v>
      </c>
      <c r="B175" s="5">
        <v>259</v>
      </c>
      <c r="C175" s="5">
        <v>228</v>
      </c>
      <c r="D175" s="5">
        <v>123</v>
      </c>
      <c r="E175" s="5">
        <v>178</v>
      </c>
      <c r="F175" s="5">
        <v>199</v>
      </c>
      <c r="G175" s="5">
        <v>201.90870646748269</v>
      </c>
      <c r="H175" s="5">
        <v>194.85622242055518</v>
      </c>
      <c r="I175" s="4" t="s">
        <v>268</v>
      </c>
      <c r="J175" s="4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</row>
    <row r="176" spans="1:56" s="1" customFormat="1" ht="14.45" customHeight="1" x14ac:dyDescent="0.3">
      <c r="A176" s="4" t="s">
        <v>205</v>
      </c>
      <c r="B176" s="5">
        <v>284</v>
      </c>
      <c r="C176" s="5">
        <v>325</v>
      </c>
      <c r="D176" s="5">
        <v>213</v>
      </c>
      <c r="E176" s="5">
        <v>340</v>
      </c>
      <c r="F176" s="5">
        <v>324</v>
      </c>
      <c r="G176" s="5">
        <v>432</v>
      </c>
      <c r="H176" s="5">
        <v>337</v>
      </c>
      <c r="I176" s="4" t="s">
        <v>2</v>
      </c>
      <c r="J176" s="4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</row>
    <row r="177" spans="1:56" s="1" customFormat="1" ht="14.45" customHeight="1" x14ac:dyDescent="0.3">
      <c r="A177" s="4" t="s">
        <v>269</v>
      </c>
      <c r="B177" s="5">
        <v>75</v>
      </c>
      <c r="C177" s="5">
        <v>88</v>
      </c>
      <c r="D177" s="5">
        <v>58</v>
      </c>
      <c r="E177" s="5">
        <v>95</v>
      </c>
      <c r="F177" s="5">
        <v>92</v>
      </c>
      <c r="G177" s="5">
        <v>125.93797554704307</v>
      </c>
      <c r="H177" s="5">
        <v>102.91961886147081</v>
      </c>
      <c r="I177" s="4" t="s">
        <v>268</v>
      </c>
      <c r="J177" s="4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</row>
    <row r="178" spans="1:56" s="1" customFormat="1" ht="14.45" customHeight="1" x14ac:dyDescent="0.3">
      <c r="A178" s="4" t="s">
        <v>206</v>
      </c>
      <c r="B178" s="5">
        <v>828</v>
      </c>
      <c r="C178" s="5">
        <v>914</v>
      </c>
      <c r="D178" s="5">
        <v>790</v>
      </c>
      <c r="E178" s="5">
        <v>1003</v>
      </c>
      <c r="F178" s="5">
        <v>1059</v>
      </c>
      <c r="G178" s="5">
        <v>1336</v>
      </c>
      <c r="H178" s="5">
        <v>1124</v>
      </c>
      <c r="I178" s="4" t="s">
        <v>2</v>
      </c>
      <c r="J178" s="4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</row>
    <row r="179" spans="1:56" s="1" customFormat="1" ht="14.45" customHeight="1" x14ac:dyDescent="0.3">
      <c r="A179" s="4" t="s">
        <v>269</v>
      </c>
      <c r="B179" s="5">
        <v>109</v>
      </c>
      <c r="C179" s="5">
        <v>120</v>
      </c>
      <c r="D179" s="5">
        <v>104</v>
      </c>
      <c r="E179" s="5">
        <v>132</v>
      </c>
      <c r="F179" s="5">
        <v>140</v>
      </c>
      <c r="G179" s="5">
        <v>177.87316418518515</v>
      </c>
      <c r="H179" s="5">
        <v>151.50555273242421</v>
      </c>
      <c r="I179" s="4" t="s">
        <v>268</v>
      </c>
      <c r="J179" s="4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</row>
    <row r="180" spans="1:56" s="1" customFormat="1" ht="14.45" customHeight="1" x14ac:dyDescent="0.3">
      <c r="A180" s="4" t="s">
        <v>207</v>
      </c>
      <c r="B180" s="5">
        <v>1002</v>
      </c>
      <c r="C180" s="5">
        <v>1065</v>
      </c>
      <c r="D180" s="5">
        <v>635</v>
      </c>
      <c r="E180" s="5">
        <v>1074</v>
      </c>
      <c r="F180" s="5">
        <v>1290</v>
      </c>
      <c r="G180" s="5">
        <v>1389</v>
      </c>
      <c r="H180" s="5">
        <v>1491</v>
      </c>
      <c r="I180" s="4" t="s">
        <v>2</v>
      </c>
      <c r="J180" s="4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</row>
    <row r="181" spans="1:56" s="1" customFormat="1" ht="14.45" customHeight="1" x14ac:dyDescent="0.3">
      <c r="A181" s="4" t="s">
        <v>269</v>
      </c>
      <c r="B181" s="5">
        <v>109</v>
      </c>
      <c r="C181" s="5">
        <v>112</v>
      </c>
      <c r="D181" s="5">
        <v>65</v>
      </c>
      <c r="E181" s="5">
        <v>108</v>
      </c>
      <c r="F181" s="5">
        <v>126</v>
      </c>
      <c r="G181" s="5">
        <v>133.38941642850557</v>
      </c>
      <c r="H181" s="5">
        <v>137.60121672330067</v>
      </c>
      <c r="I181" s="4" t="s">
        <v>268</v>
      </c>
      <c r="J181" s="4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</row>
    <row r="182" spans="1:56" s="1" customFormat="1" ht="14.45" customHeight="1" x14ac:dyDescent="0.3">
      <c r="A182" s="4" t="s">
        <v>208</v>
      </c>
      <c r="B182" s="5">
        <v>2640</v>
      </c>
      <c r="C182" s="5">
        <v>2979</v>
      </c>
      <c r="D182" s="5">
        <v>2202</v>
      </c>
      <c r="E182" s="5">
        <v>2922</v>
      </c>
      <c r="F182" s="5">
        <v>3521</v>
      </c>
      <c r="G182" s="5">
        <v>3348</v>
      </c>
      <c r="H182" s="5">
        <v>3259</v>
      </c>
      <c r="I182" s="4" t="s">
        <v>2</v>
      </c>
      <c r="J182" s="4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</row>
    <row r="183" spans="1:56" s="1" customFormat="1" ht="14.45" customHeight="1" x14ac:dyDescent="0.3">
      <c r="A183" s="4" t="s">
        <v>269</v>
      </c>
      <c r="B183" s="5">
        <v>198</v>
      </c>
      <c r="C183" s="5">
        <v>221</v>
      </c>
      <c r="D183" s="5">
        <v>162</v>
      </c>
      <c r="E183" s="5">
        <v>213</v>
      </c>
      <c r="F183" s="5">
        <v>256</v>
      </c>
      <c r="G183" s="5">
        <v>242.98937901262701</v>
      </c>
      <c r="H183" s="5">
        <v>235.62891374275452</v>
      </c>
      <c r="I183" s="4" t="s">
        <v>268</v>
      </c>
      <c r="J183" s="4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</row>
    <row r="184" spans="1:56" s="1" customFormat="1" ht="14.45" customHeight="1" x14ac:dyDescent="0.3">
      <c r="A184" s="4" t="s">
        <v>221</v>
      </c>
      <c r="B184" s="5">
        <v>6025</v>
      </c>
      <c r="C184" s="5">
        <v>6374</v>
      </c>
      <c r="D184" s="5">
        <v>3381</v>
      </c>
      <c r="E184" s="5">
        <v>4016</v>
      </c>
      <c r="F184" s="5">
        <v>3285</v>
      </c>
      <c r="G184" s="5">
        <v>3825</v>
      </c>
      <c r="H184" s="5">
        <v>3593</v>
      </c>
      <c r="I184" s="4" t="s">
        <v>2</v>
      </c>
      <c r="J184" s="4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</row>
    <row r="185" spans="1:56" s="1" customFormat="1" ht="14.45" customHeight="1" x14ac:dyDescent="0.3">
      <c r="A185" s="4" t="s">
        <v>269</v>
      </c>
      <c r="B185" s="5">
        <v>311</v>
      </c>
      <c r="C185" s="5">
        <v>322</v>
      </c>
      <c r="D185" s="5">
        <v>168</v>
      </c>
      <c r="E185" s="5">
        <v>196</v>
      </c>
      <c r="F185" s="5">
        <v>158</v>
      </c>
      <c r="G185" s="5">
        <v>181.77463367065002</v>
      </c>
      <c r="H185" s="5">
        <v>166.6556119526351</v>
      </c>
      <c r="I185" s="4" t="s">
        <v>268</v>
      </c>
      <c r="J185" s="4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1:56" s="1" customFormat="1" ht="14.45" customHeight="1" x14ac:dyDescent="0.3">
      <c r="A186" s="4" t="s">
        <v>209</v>
      </c>
      <c r="B186" s="5">
        <v>2785</v>
      </c>
      <c r="C186" s="5">
        <v>2999</v>
      </c>
      <c r="D186" s="5">
        <v>1810</v>
      </c>
      <c r="E186" s="5">
        <v>2167</v>
      </c>
      <c r="F186" s="5">
        <v>2102</v>
      </c>
      <c r="G186" s="5">
        <v>2156</v>
      </c>
      <c r="H186" s="5">
        <v>2844</v>
      </c>
      <c r="I186" s="4" t="s">
        <v>2</v>
      </c>
      <c r="J186" s="4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</row>
    <row r="187" spans="1:56" s="1" customFormat="1" ht="14.45" customHeight="1" x14ac:dyDescent="0.3">
      <c r="A187" s="4" t="s">
        <v>269</v>
      </c>
      <c r="B187" s="5">
        <v>219</v>
      </c>
      <c r="C187" s="5">
        <v>232</v>
      </c>
      <c r="D187" s="5">
        <v>138</v>
      </c>
      <c r="E187" s="5">
        <v>163</v>
      </c>
      <c r="F187" s="5">
        <v>157</v>
      </c>
      <c r="G187" s="5">
        <v>159.62530994037743</v>
      </c>
      <c r="H187" s="5">
        <v>207.24316312529103</v>
      </c>
      <c r="I187" s="4" t="s">
        <v>268</v>
      </c>
      <c r="J187" s="4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</row>
    <row r="188" spans="1:56" s="1" customFormat="1" ht="14.45" customHeight="1" x14ac:dyDescent="0.3">
      <c r="A188" s="4" t="s">
        <v>210</v>
      </c>
      <c r="B188" s="5">
        <v>26316</v>
      </c>
      <c r="C188" s="5">
        <v>27386</v>
      </c>
      <c r="D188" s="5">
        <v>15841</v>
      </c>
      <c r="E188" s="5">
        <v>19389</v>
      </c>
      <c r="F188" s="5">
        <v>21788</v>
      </c>
      <c r="G188" s="5">
        <v>25547</v>
      </c>
      <c r="H188" s="5">
        <v>23261</v>
      </c>
      <c r="I188" s="4" t="s">
        <v>2</v>
      </c>
      <c r="J188" s="4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</row>
    <row r="189" spans="1:56" s="1" customFormat="1" ht="14.45" customHeight="1" x14ac:dyDescent="0.3">
      <c r="A189" s="4" t="s">
        <v>269</v>
      </c>
      <c r="B189" s="5">
        <v>258</v>
      </c>
      <c r="C189" s="5">
        <v>263</v>
      </c>
      <c r="D189" s="5">
        <v>149</v>
      </c>
      <c r="E189" s="5">
        <v>179</v>
      </c>
      <c r="F189" s="5">
        <v>198</v>
      </c>
      <c r="G189" s="5">
        <v>229.16374385042451</v>
      </c>
      <c r="H189" s="5">
        <v>202.94023858848306</v>
      </c>
      <c r="I189" s="4" t="s">
        <v>268</v>
      </c>
      <c r="J189" s="4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</row>
    <row r="190" spans="1:56" s="1" customFormat="1" ht="14.45" customHeight="1" x14ac:dyDescent="0.3">
      <c r="A190" s="4" t="s">
        <v>211</v>
      </c>
      <c r="B190" s="5">
        <v>282</v>
      </c>
      <c r="C190" s="5">
        <v>356</v>
      </c>
      <c r="D190" s="5">
        <v>268</v>
      </c>
      <c r="E190" s="5">
        <v>176</v>
      </c>
      <c r="F190" s="5">
        <v>183</v>
      </c>
      <c r="G190" s="5">
        <v>278</v>
      </c>
      <c r="H190" s="5">
        <v>318</v>
      </c>
      <c r="I190" s="4" t="s">
        <v>2</v>
      </c>
      <c r="J190" s="4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</row>
    <row r="191" spans="1:56" s="1" customFormat="1" ht="14.45" customHeight="1" x14ac:dyDescent="0.3">
      <c r="A191" s="4" t="s">
        <v>269</v>
      </c>
      <c r="B191" s="5">
        <v>28</v>
      </c>
      <c r="C191" s="5">
        <v>35</v>
      </c>
      <c r="D191" s="5">
        <v>26</v>
      </c>
      <c r="E191" s="5">
        <v>17</v>
      </c>
      <c r="F191" s="5">
        <v>18</v>
      </c>
      <c r="G191" s="5">
        <v>26.436912777207198</v>
      </c>
      <c r="H191" s="5">
        <v>29.901409973718728</v>
      </c>
      <c r="I191" s="4" t="s">
        <v>268</v>
      </c>
      <c r="J191" s="4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</row>
    <row r="192" spans="1:56" s="1" customFormat="1" ht="14.45" customHeight="1" x14ac:dyDescent="0.3">
      <c r="A192" s="4" t="s">
        <v>220</v>
      </c>
      <c r="B192" s="5">
        <v>539</v>
      </c>
      <c r="C192" s="5">
        <v>483</v>
      </c>
      <c r="D192" s="5">
        <v>505</v>
      </c>
      <c r="E192" s="5">
        <v>657</v>
      </c>
      <c r="F192" s="5">
        <v>600</v>
      </c>
      <c r="G192" s="5">
        <v>285</v>
      </c>
      <c r="H192" s="5">
        <v>329</v>
      </c>
      <c r="I192" s="4" t="s">
        <v>2</v>
      </c>
      <c r="J192" s="4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</row>
    <row r="193" spans="1:56" s="1" customFormat="1" ht="14.45" customHeight="1" x14ac:dyDescent="0.3">
      <c r="A193" s="4" t="s">
        <v>269</v>
      </c>
      <c r="B193" s="5">
        <v>334</v>
      </c>
      <c r="C193" s="5">
        <v>288</v>
      </c>
      <c r="D193" s="5">
        <v>291</v>
      </c>
      <c r="E193" s="5">
        <v>366</v>
      </c>
      <c r="F193" s="5">
        <v>323</v>
      </c>
      <c r="G193" s="5">
        <v>149.01259548570263</v>
      </c>
      <c r="H193" s="5">
        <v>162.01389675430519</v>
      </c>
      <c r="I193" s="4" t="s">
        <v>268</v>
      </c>
      <c r="J193" s="4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</row>
    <row r="194" spans="1:56" s="1" customFormat="1" ht="14.45" customHeight="1" x14ac:dyDescent="0.3">
      <c r="A194" s="4" t="s">
        <v>212</v>
      </c>
      <c r="B194" s="5">
        <v>476</v>
      </c>
      <c r="C194" s="5">
        <v>369</v>
      </c>
      <c r="D194" s="5">
        <v>222</v>
      </c>
      <c r="E194" s="5">
        <v>355</v>
      </c>
      <c r="F194" s="5">
        <v>450</v>
      </c>
      <c r="G194" s="5">
        <v>393</v>
      </c>
      <c r="H194" s="5">
        <v>338</v>
      </c>
      <c r="I194" s="4" t="s">
        <v>2</v>
      </c>
      <c r="J194" s="4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</row>
    <row r="195" spans="1:56" s="1" customFormat="1" ht="14.45" customHeight="1" x14ac:dyDescent="0.3">
      <c r="A195" s="4" t="s">
        <v>269</v>
      </c>
      <c r="B195" s="5">
        <v>255</v>
      </c>
      <c r="C195" s="5">
        <v>194</v>
      </c>
      <c r="D195" s="5">
        <v>115</v>
      </c>
      <c r="E195" s="5">
        <v>182</v>
      </c>
      <c r="F195" s="5">
        <v>228</v>
      </c>
      <c r="G195" s="5">
        <v>197.20401834549341</v>
      </c>
      <c r="H195" s="5">
        <v>166.54676613483392</v>
      </c>
      <c r="I195" s="4" t="s">
        <v>268</v>
      </c>
      <c r="J195" s="4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</row>
    <row r="196" spans="1:56" s="1" customFormat="1" ht="14.45" customHeight="1" x14ac:dyDescent="0.3">
      <c r="A196" s="4" t="s">
        <v>213</v>
      </c>
      <c r="B196" s="5">
        <v>257</v>
      </c>
      <c r="C196" s="5">
        <v>452</v>
      </c>
      <c r="D196" s="5">
        <v>280</v>
      </c>
      <c r="E196" s="5">
        <v>300</v>
      </c>
      <c r="F196" s="5">
        <v>325</v>
      </c>
      <c r="G196" s="5">
        <v>269</v>
      </c>
      <c r="H196" s="5">
        <v>489</v>
      </c>
      <c r="I196" s="4" t="s">
        <v>2</v>
      </c>
      <c r="J196" s="4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</row>
    <row r="197" spans="1:56" s="1" customFormat="1" ht="14.45" customHeight="1" x14ac:dyDescent="0.3">
      <c r="A197" s="4" t="s">
        <v>269</v>
      </c>
      <c r="B197" s="5">
        <v>95</v>
      </c>
      <c r="C197" s="5">
        <v>166</v>
      </c>
      <c r="D197" s="5">
        <v>103</v>
      </c>
      <c r="E197" s="5">
        <v>111</v>
      </c>
      <c r="F197" s="5">
        <v>121</v>
      </c>
      <c r="G197" s="5">
        <v>100.58895017294569</v>
      </c>
      <c r="H197" s="5">
        <v>185.68163004928726</v>
      </c>
      <c r="I197" s="4" t="s">
        <v>268</v>
      </c>
      <c r="J197" s="4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</row>
    <row r="198" spans="1:56" s="1" customFormat="1" ht="14.45" customHeight="1" x14ac:dyDescent="0.3">
      <c r="A198" s="4" t="s">
        <v>214</v>
      </c>
      <c r="B198" s="5">
        <v>2127</v>
      </c>
      <c r="C198" s="5">
        <v>3010</v>
      </c>
      <c r="D198" s="5">
        <v>2145</v>
      </c>
      <c r="E198" s="5">
        <v>2816</v>
      </c>
      <c r="F198" s="5">
        <v>2858</v>
      </c>
      <c r="G198" s="5">
        <v>2620</v>
      </c>
      <c r="H198" s="5">
        <v>2066</v>
      </c>
      <c r="I198" s="4" t="s">
        <v>2</v>
      </c>
      <c r="J198" s="4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</row>
    <row r="199" spans="1:56" s="1" customFormat="1" ht="14.45" customHeight="1" x14ac:dyDescent="0.3">
      <c r="A199" s="4" t="s">
        <v>269</v>
      </c>
      <c r="B199" s="5">
        <v>108</v>
      </c>
      <c r="C199" s="5">
        <v>149</v>
      </c>
      <c r="D199" s="5">
        <v>105</v>
      </c>
      <c r="E199" s="5">
        <v>136</v>
      </c>
      <c r="F199" s="5">
        <v>136</v>
      </c>
      <c r="G199" s="5">
        <v>123.17279968482808</v>
      </c>
      <c r="H199" s="5">
        <v>95.088622043438832</v>
      </c>
      <c r="I199" s="4" t="s">
        <v>268</v>
      </c>
      <c r="J199" s="4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</row>
    <row r="200" spans="1:56" s="1" customFormat="1" ht="14.45" customHeight="1" x14ac:dyDescent="0.3">
      <c r="A200" s="4" t="s">
        <v>215</v>
      </c>
      <c r="B200" s="5">
        <v>1086</v>
      </c>
      <c r="C200" s="5">
        <v>1176</v>
      </c>
      <c r="D200" s="5">
        <v>471</v>
      </c>
      <c r="E200" s="5">
        <v>800</v>
      </c>
      <c r="F200" s="5">
        <v>946</v>
      </c>
      <c r="G200" s="5">
        <v>864</v>
      </c>
      <c r="H200" s="5">
        <v>997</v>
      </c>
      <c r="I200" s="4" t="s">
        <v>2</v>
      </c>
      <c r="J200" s="4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</row>
    <row r="201" spans="1:56" s="1" customFormat="1" ht="14.45" customHeight="1" x14ac:dyDescent="0.3">
      <c r="A201" s="4" t="s">
        <v>269</v>
      </c>
      <c r="B201" s="5">
        <v>88</v>
      </c>
      <c r="C201" s="5">
        <v>95</v>
      </c>
      <c r="D201" s="5">
        <v>38</v>
      </c>
      <c r="E201" s="5">
        <v>65</v>
      </c>
      <c r="F201" s="5">
        <v>77</v>
      </c>
      <c r="G201" s="5">
        <v>70.938814451484504</v>
      </c>
      <c r="H201" s="5">
        <v>83.108542924687157</v>
      </c>
      <c r="I201" s="4" t="s">
        <v>268</v>
      </c>
      <c r="J201" s="4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</row>
    <row r="202" spans="1:56" s="1" customFormat="1" ht="14.45" customHeight="1" x14ac:dyDescent="0.3">
      <c r="A202" s="4" t="s">
        <v>219</v>
      </c>
      <c r="B202" s="5">
        <v>1625</v>
      </c>
      <c r="C202" s="5">
        <v>1417</v>
      </c>
      <c r="D202" s="5">
        <v>937</v>
      </c>
      <c r="E202" s="5">
        <v>1259</v>
      </c>
      <c r="F202" s="5">
        <v>1389</v>
      </c>
      <c r="G202" s="5">
        <v>1573</v>
      </c>
      <c r="H202" s="5">
        <v>2145</v>
      </c>
      <c r="I202" s="4" t="s">
        <v>2</v>
      </c>
      <c r="J202" s="4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 s="1" customFormat="1" ht="14.45" customHeight="1" x14ac:dyDescent="0.3">
      <c r="A203" s="4" t="s">
        <v>269</v>
      </c>
      <c r="B203" s="5">
        <v>187</v>
      </c>
      <c r="C203" s="5">
        <v>160</v>
      </c>
      <c r="D203" s="5">
        <v>104</v>
      </c>
      <c r="E203" s="5">
        <v>138</v>
      </c>
      <c r="F203" s="5">
        <v>150</v>
      </c>
      <c r="G203" s="5">
        <v>168.20039478439767</v>
      </c>
      <c r="H203" s="5">
        <v>224.42191738971675</v>
      </c>
      <c r="I203" s="4" t="s">
        <v>268</v>
      </c>
      <c r="J203" s="4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 s="1" customFormat="1" ht="14.45" customHeight="1" x14ac:dyDescent="0.3">
      <c r="A204" s="4" t="s">
        <v>216</v>
      </c>
      <c r="B204" s="5">
        <v>502</v>
      </c>
      <c r="C204" s="5">
        <v>644</v>
      </c>
      <c r="D204" s="5">
        <v>393</v>
      </c>
      <c r="E204" s="5">
        <v>437</v>
      </c>
      <c r="F204" s="5">
        <v>597</v>
      </c>
      <c r="G204" s="5">
        <v>666</v>
      </c>
      <c r="H204" s="5">
        <v>674</v>
      </c>
      <c r="I204" s="4" t="s">
        <v>2</v>
      </c>
      <c r="J204" s="4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s="1" customFormat="1" ht="14.45" customHeight="1" x14ac:dyDescent="0.3">
      <c r="A205" s="4" t="s">
        <v>269</v>
      </c>
      <c r="B205" s="5">
        <v>142</v>
      </c>
      <c r="C205" s="5">
        <v>177</v>
      </c>
      <c r="D205" s="5">
        <v>106</v>
      </c>
      <c r="E205" s="5">
        <v>116</v>
      </c>
      <c r="F205" s="5">
        <v>155</v>
      </c>
      <c r="G205" s="5">
        <v>170.64715242172906</v>
      </c>
      <c r="H205" s="5">
        <v>167.624580627672</v>
      </c>
      <c r="I205" s="4" t="s">
        <v>268</v>
      </c>
      <c r="J205" s="4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 s="1" customFormat="1" ht="14.45" customHeight="1" x14ac:dyDescent="0.3">
      <c r="A206" s="4" t="s">
        <v>217</v>
      </c>
      <c r="B206" s="5">
        <v>520</v>
      </c>
      <c r="C206" s="5">
        <v>445</v>
      </c>
      <c r="D206" s="5">
        <v>246</v>
      </c>
      <c r="E206" s="5">
        <v>420</v>
      </c>
      <c r="F206" s="5">
        <v>383</v>
      </c>
      <c r="G206" s="5">
        <v>281</v>
      </c>
      <c r="H206" s="5">
        <v>261</v>
      </c>
      <c r="I206" s="4" t="s">
        <v>2</v>
      </c>
      <c r="J206" s="4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 s="1" customFormat="1" ht="14.45" customHeight="1" x14ac:dyDescent="0.3">
      <c r="A207" s="4" t="s">
        <v>269</v>
      </c>
      <c r="B207" s="52">
        <v>215</v>
      </c>
      <c r="C207" s="52">
        <v>180</v>
      </c>
      <c r="D207" s="52">
        <v>98</v>
      </c>
      <c r="E207" s="52">
        <v>164</v>
      </c>
      <c r="F207" s="52">
        <v>148</v>
      </c>
      <c r="G207" s="5">
        <v>106.77752276147194</v>
      </c>
      <c r="H207" s="5">
        <v>96.618715156181736</v>
      </c>
      <c r="I207" s="4" t="s">
        <v>268</v>
      </c>
      <c r="J207" s="38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  <row r="208" spans="1:56" s="1" customFormat="1" ht="14.45" customHeight="1" x14ac:dyDescent="0.3">
      <c r="A208" s="38" t="s">
        <v>218</v>
      </c>
      <c r="B208" s="52">
        <v>746</v>
      </c>
      <c r="C208" s="52">
        <v>643</v>
      </c>
      <c r="D208" s="52">
        <v>543</v>
      </c>
      <c r="E208" s="52">
        <v>555</v>
      </c>
      <c r="F208" s="52">
        <v>586</v>
      </c>
      <c r="G208" s="5">
        <v>740</v>
      </c>
      <c r="H208" s="52">
        <v>950</v>
      </c>
      <c r="I208" s="38" t="s">
        <v>2</v>
      </c>
      <c r="J208" s="38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</row>
    <row r="209" spans="1:56" s="1" customFormat="1" ht="14.45" customHeight="1" x14ac:dyDescent="0.3">
      <c r="A209" s="4" t="s">
        <v>269</v>
      </c>
      <c r="B209" s="52">
        <v>134</v>
      </c>
      <c r="C209" s="52">
        <v>112</v>
      </c>
      <c r="D209" s="52">
        <v>92</v>
      </c>
      <c r="E209" s="52">
        <v>92</v>
      </c>
      <c r="F209" s="52">
        <v>95</v>
      </c>
      <c r="G209" s="5">
        <v>117.97848646356297</v>
      </c>
      <c r="H209" s="5">
        <v>145.83614771513135</v>
      </c>
      <c r="I209" s="4" t="s">
        <v>268</v>
      </c>
      <c r="J209" s="38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</row>
    <row r="210" spans="1:56" s="1" customFormat="1" ht="15.75" x14ac:dyDescent="0.3">
      <c r="A210" s="47"/>
      <c r="B210" s="60"/>
      <c r="C210" s="60"/>
      <c r="D210" s="60"/>
      <c r="E210" s="60"/>
      <c r="F210" s="60"/>
      <c r="G210" s="60"/>
      <c r="H210" s="60"/>
      <c r="I210" s="105"/>
      <c r="J210" s="47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</row>
    <row r="211" spans="1:56" s="1" customFormat="1" ht="19.5" x14ac:dyDescent="0.35">
      <c r="A211" s="194" t="s">
        <v>360</v>
      </c>
      <c r="B211" s="195"/>
      <c r="C211" s="195"/>
      <c r="D211" s="195"/>
      <c r="E211" s="195"/>
      <c r="F211" s="195"/>
      <c r="G211" s="195"/>
      <c r="H211" s="195"/>
      <c r="I211" s="195"/>
      <c r="J211" s="19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</row>
    <row r="212" spans="1:56" s="1" customFormat="1" ht="14.45" customHeight="1" x14ac:dyDescent="0.3">
      <c r="A212" s="4" t="s">
        <v>71</v>
      </c>
      <c r="B212" s="5">
        <v>50090</v>
      </c>
      <c r="C212" s="5">
        <v>49139</v>
      </c>
      <c r="D212" s="5">
        <v>28474</v>
      </c>
      <c r="E212" s="5">
        <v>36373</v>
      </c>
      <c r="F212" s="5">
        <v>40776</v>
      </c>
      <c r="G212" s="5">
        <v>42337</v>
      </c>
      <c r="H212" s="5">
        <v>43678</v>
      </c>
      <c r="I212" s="6" t="s">
        <v>2</v>
      </c>
      <c r="J212" s="4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</row>
    <row r="213" spans="1:56" s="1" customFormat="1" ht="14.45" customHeight="1" x14ac:dyDescent="0.3">
      <c r="A213" s="4" t="s">
        <v>34</v>
      </c>
      <c r="B213" s="5">
        <v>15189</v>
      </c>
      <c r="C213" s="5">
        <v>17012</v>
      </c>
      <c r="D213" s="5">
        <v>13040</v>
      </c>
      <c r="E213" s="5">
        <v>19604</v>
      </c>
      <c r="F213" s="5">
        <v>21212</v>
      </c>
      <c r="G213" s="5">
        <v>21260</v>
      </c>
      <c r="H213" s="5">
        <v>20273</v>
      </c>
      <c r="I213" s="6" t="s">
        <v>2</v>
      </c>
      <c r="J213" s="4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</row>
    <row r="214" spans="1:56" s="1" customFormat="1" ht="14.45" customHeight="1" x14ac:dyDescent="0.3">
      <c r="A214" s="4" t="s">
        <v>72</v>
      </c>
      <c r="B214" s="5">
        <v>10895</v>
      </c>
      <c r="C214" s="5">
        <v>12651</v>
      </c>
      <c r="D214" s="5">
        <v>7014</v>
      </c>
      <c r="E214" s="5">
        <v>8918</v>
      </c>
      <c r="F214" s="5">
        <v>9452</v>
      </c>
      <c r="G214" s="5">
        <v>8759</v>
      </c>
      <c r="H214" s="5">
        <v>8296</v>
      </c>
      <c r="I214" s="6" t="s">
        <v>2</v>
      </c>
      <c r="J214" s="4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</row>
    <row r="215" spans="1:56" s="1" customFormat="1" ht="14.45" customHeight="1" x14ac:dyDescent="0.3">
      <c r="A215" s="4" t="s">
        <v>73</v>
      </c>
      <c r="B215" s="5">
        <v>9589</v>
      </c>
      <c r="C215" s="5">
        <v>9383</v>
      </c>
      <c r="D215" s="5">
        <v>3842</v>
      </c>
      <c r="E215" s="5">
        <v>5011</v>
      </c>
      <c r="F215" s="5">
        <v>4719</v>
      </c>
      <c r="G215" s="5">
        <v>5134</v>
      </c>
      <c r="H215" s="5">
        <v>4956</v>
      </c>
      <c r="I215" s="6" t="s">
        <v>2</v>
      </c>
      <c r="J215" s="4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</row>
    <row r="216" spans="1:56" s="1" customFormat="1" ht="14.45" customHeight="1" x14ac:dyDescent="0.3">
      <c r="A216" s="4" t="s">
        <v>74</v>
      </c>
      <c r="B216" s="5">
        <v>8975</v>
      </c>
      <c r="C216" s="5">
        <v>8949</v>
      </c>
      <c r="D216" s="5">
        <v>5538</v>
      </c>
      <c r="E216" s="5">
        <v>7333</v>
      </c>
      <c r="F216" s="5">
        <v>8169</v>
      </c>
      <c r="G216" s="5">
        <v>8608</v>
      </c>
      <c r="H216" s="5">
        <v>8522</v>
      </c>
      <c r="I216" s="6" t="s">
        <v>2</v>
      </c>
      <c r="J216" s="4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</row>
    <row r="217" spans="1:56" s="1" customFormat="1" ht="14.45" customHeight="1" x14ac:dyDescent="0.3">
      <c r="A217" s="4" t="s">
        <v>75</v>
      </c>
      <c r="B217" s="5">
        <v>8565</v>
      </c>
      <c r="C217" s="5">
        <v>7618</v>
      </c>
      <c r="D217" s="5">
        <v>3996</v>
      </c>
      <c r="E217" s="5">
        <v>5569</v>
      </c>
      <c r="F217" s="5">
        <v>6360</v>
      </c>
      <c r="G217" s="5">
        <v>6795</v>
      </c>
      <c r="H217" s="5">
        <v>6677</v>
      </c>
      <c r="I217" s="6" t="s">
        <v>2</v>
      </c>
      <c r="J217" s="4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</row>
    <row r="218" spans="1:56" s="1" customFormat="1" ht="14.45" customHeight="1" x14ac:dyDescent="0.3">
      <c r="A218" s="4" t="s">
        <v>41</v>
      </c>
      <c r="B218" s="5">
        <v>6547</v>
      </c>
      <c r="C218" s="5">
        <v>6865</v>
      </c>
      <c r="D218" s="5">
        <v>3301</v>
      </c>
      <c r="E218" s="5">
        <v>3619</v>
      </c>
      <c r="F218" s="5">
        <v>4722</v>
      </c>
      <c r="G218" s="5">
        <v>4990</v>
      </c>
      <c r="H218" s="5">
        <v>4694</v>
      </c>
      <c r="I218" s="6" t="s">
        <v>2</v>
      </c>
      <c r="J218" s="4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</row>
    <row r="219" spans="1:56" s="1" customFormat="1" ht="14.45" customHeight="1" x14ac:dyDescent="0.3">
      <c r="A219" s="4" t="s">
        <v>42</v>
      </c>
      <c r="B219" s="5">
        <v>4417</v>
      </c>
      <c r="C219" s="5">
        <v>4366</v>
      </c>
      <c r="D219" s="5">
        <v>3055</v>
      </c>
      <c r="E219" s="5">
        <v>3978</v>
      </c>
      <c r="F219" s="5">
        <v>4041</v>
      </c>
      <c r="G219" s="5">
        <v>3781</v>
      </c>
      <c r="H219" s="5">
        <v>3667</v>
      </c>
      <c r="I219" s="6" t="s">
        <v>2</v>
      </c>
      <c r="J219" s="4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</row>
    <row r="220" spans="1:56" s="2" customFormat="1" ht="15.75" x14ac:dyDescent="0.3">
      <c r="A220" s="47"/>
      <c r="B220" s="60"/>
      <c r="C220" s="60"/>
      <c r="D220" s="60"/>
      <c r="E220" s="60"/>
      <c r="F220" s="60"/>
      <c r="G220" s="60"/>
      <c r="H220" s="60"/>
      <c r="I220" s="105"/>
      <c r="J220" s="47"/>
    </row>
    <row r="221" spans="1:56" ht="19.5" x14ac:dyDescent="0.35">
      <c r="A221" s="194" t="s">
        <v>361</v>
      </c>
      <c r="B221" s="195"/>
      <c r="C221" s="195"/>
      <c r="D221" s="195"/>
      <c r="E221" s="195"/>
      <c r="F221" s="195"/>
      <c r="G221" s="195"/>
      <c r="H221" s="195"/>
      <c r="I221" s="195"/>
      <c r="J221" s="195"/>
    </row>
    <row r="222" spans="1:56" ht="15.75" x14ac:dyDescent="0.3">
      <c r="A222" s="4" t="s">
        <v>3</v>
      </c>
      <c r="B222" s="5">
        <v>39486</v>
      </c>
      <c r="C222" s="5">
        <v>40707</v>
      </c>
      <c r="D222" s="5">
        <v>25193</v>
      </c>
      <c r="E222" s="5">
        <v>33607</v>
      </c>
      <c r="F222" s="5">
        <v>36966</v>
      </c>
      <c r="G222" s="5">
        <v>38865</v>
      </c>
      <c r="H222" s="5">
        <v>39306</v>
      </c>
      <c r="I222" s="4" t="s">
        <v>2</v>
      </c>
      <c r="J222" s="4"/>
    </row>
    <row r="223" spans="1:56" s="1" customFormat="1" ht="15.75" x14ac:dyDescent="0.3">
      <c r="A223" s="4" t="s">
        <v>54</v>
      </c>
      <c r="B223" s="5">
        <v>108</v>
      </c>
      <c r="C223" s="5">
        <f t="shared" ref="C223:H223" si="9">+C222/365</f>
        <v>111.52602739726028</v>
      </c>
      <c r="D223" s="5">
        <f t="shared" si="9"/>
        <v>69.021917808219172</v>
      </c>
      <c r="E223" s="5">
        <f t="shared" si="9"/>
        <v>92.07397260273973</v>
      </c>
      <c r="F223" s="5">
        <f t="shared" si="9"/>
        <v>101.27671232876712</v>
      </c>
      <c r="G223" s="5">
        <f t="shared" si="9"/>
        <v>106.47945205479452</v>
      </c>
      <c r="H223" s="5">
        <f t="shared" si="9"/>
        <v>107.68767123287671</v>
      </c>
      <c r="I223" s="6" t="s">
        <v>273</v>
      </c>
      <c r="J223" s="4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</row>
    <row r="224" spans="1:56" ht="15.75" x14ac:dyDescent="0.3">
      <c r="A224" s="4" t="s">
        <v>4</v>
      </c>
      <c r="B224" s="5">
        <v>13868</v>
      </c>
      <c r="C224" s="5">
        <v>14094</v>
      </c>
      <c r="D224" s="5">
        <v>6811</v>
      </c>
      <c r="E224" s="5">
        <v>7727</v>
      </c>
      <c r="F224" s="5">
        <v>9648</v>
      </c>
      <c r="G224" s="5">
        <v>10360</v>
      </c>
      <c r="H224" s="5">
        <v>10430</v>
      </c>
      <c r="I224" s="4" t="s">
        <v>2</v>
      </c>
      <c r="J224" s="4"/>
    </row>
    <row r="225" spans="1:56" s="1" customFormat="1" ht="15.75" x14ac:dyDescent="0.3">
      <c r="A225" s="4" t="s">
        <v>67</v>
      </c>
      <c r="B225" s="5">
        <v>38</v>
      </c>
      <c r="C225" s="5">
        <f t="shared" ref="C225:H225" si="10">+C224/365</f>
        <v>38.613698630136987</v>
      </c>
      <c r="D225" s="5">
        <f t="shared" si="10"/>
        <v>18.660273972602738</v>
      </c>
      <c r="E225" s="5">
        <f t="shared" si="10"/>
        <v>21.169863013698631</v>
      </c>
      <c r="F225" s="5">
        <f t="shared" si="10"/>
        <v>26.432876712328767</v>
      </c>
      <c r="G225" s="5">
        <f t="shared" si="10"/>
        <v>28.383561643835616</v>
      </c>
      <c r="H225" s="5">
        <f t="shared" si="10"/>
        <v>28.575342465753426</v>
      </c>
      <c r="I225" s="6" t="s">
        <v>273</v>
      </c>
      <c r="J225" s="4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</row>
    <row r="226" spans="1:56" ht="15.75" x14ac:dyDescent="0.3">
      <c r="A226" s="4" t="s">
        <v>5</v>
      </c>
      <c r="B226" s="5">
        <v>9915</v>
      </c>
      <c r="C226" s="5">
        <v>11039</v>
      </c>
      <c r="D226" s="5">
        <v>8230</v>
      </c>
      <c r="E226" s="5">
        <v>12049</v>
      </c>
      <c r="F226" s="5">
        <v>12205</v>
      </c>
      <c r="G226" s="5">
        <v>12465</v>
      </c>
      <c r="H226" s="5">
        <v>12339</v>
      </c>
      <c r="I226" s="4" t="s">
        <v>2</v>
      </c>
      <c r="J226" s="4"/>
    </row>
    <row r="227" spans="1:56" ht="15.75" x14ac:dyDescent="0.3">
      <c r="A227" s="4" t="s">
        <v>279</v>
      </c>
      <c r="B227" s="52">
        <f>+B226/365</f>
        <v>27.164383561643834</v>
      </c>
      <c r="C227" s="52">
        <f t="shared" ref="C227:H227" si="11">+C226/365</f>
        <v>30.243835616438357</v>
      </c>
      <c r="D227" s="52">
        <f t="shared" si="11"/>
        <v>22.547945205479451</v>
      </c>
      <c r="E227" s="52">
        <f t="shared" si="11"/>
        <v>33.010958904109586</v>
      </c>
      <c r="F227" s="52">
        <f t="shared" si="11"/>
        <v>33.438356164383563</v>
      </c>
      <c r="G227" s="52">
        <f t="shared" si="11"/>
        <v>34.150684931506852</v>
      </c>
      <c r="H227" s="52">
        <f t="shared" si="11"/>
        <v>33.805479452054797</v>
      </c>
      <c r="I227" s="6" t="s">
        <v>273</v>
      </c>
      <c r="J227" s="38"/>
    </row>
    <row r="228" spans="1:56" ht="15.75" x14ac:dyDescent="0.3">
      <c r="A228" s="38" t="s">
        <v>6</v>
      </c>
      <c r="B228" s="52">
        <v>9792</v>
      </c>
      <c r="C228" s="52">
        <v>10409</v>
      </c>
      <c r="D228" s="52">
        <v>5640</v>
      </c>
      <c r="E228" s="52">
        <v>7249</v>
      </c>
      <c r="F228" s="52">
        <v>8640</v>
      </c>
      <c r="G228" s="52">
        <v>9594</v>
      </c>
      <c r="H228" s="52">
        <v>9324</v>
      </c>
      <c r="I228" s="38" t="s">
        <v>2</v>
      </c>
      <c r="J228" s="38"/>
    </row>
    <row r="229" spans="1:56" ht="15.75" x14ac:dyDescent="0.3">
      <c r="A229" s="4" t="s">
        <v>443</v>
      </c>
      <c r="B229" s="52">
        <f>+B228/365</f>
        <v>26.827397260273973</v>
      </c>
      <c r="C229" s="52">
        <f t="shared" ref="C229:H229" si="12">+C228/365</f>
        <v>28.517808219178082</v>
      </c>
      <c r="D229" s="52">
        <f t="shared" si="12"/>
        <v>15.452054794520548</v>
      </c>
      <c r="E229" s="52">
        <f t="shared" si="12"/>
        <v>19.860273972602741</v>
      </c>
      <c r="F229" s="52">
        <f t="shared" si="12"/>
        <v>23.671232876712327</v>
      </c>
      <c r="G229" s="52">
        <f t="shared" si="12"/>
        <v>26.284931506849315</v>
      </c>
      <c r="H229" s="52">
        <f t="shared" si="12"/>
        <v>25.545205479452054</v>
      </c>
      <c r="I229" s="6" t="s">
        <v>273</v>
      </c>
      <c r="J229" s="38"/>
    </row>
    <row r="230" spans="1:56" s="2" customFormat="1" ht="15.75" x14ac:dyDescent="0.3">
      <c r="A230" s="113"/>
      <c r="B230" s="114"/>
      <c r="C230" s="114"/>
      <c r="D230" s="114"/>
      <c r="E230" s="114"/>
      <c r="F230" s="114"/>
      <c r="G230" s="114"/>
      <c r="H230" s="114"/>
      <c r="I230" s="113"/>
      <c r="J230" s="113"/>
    </row>
    <row r="231" spans="1:56" ht="15.95" customHeight="1" x14ac:dyDescent="0.35">
      <c r="A231" s="194" t="s">
        <v>362</v>
      </c>
      <c r="B231" s="195"/>
      <c r="C231" s="195"/>
      <c r="D231" s="195"/>
      <c r="E231" s="195"/>
      <c r="F231" s="195"/>
      <c r="G231" s="195"/>
      <c r="H231" s="195"/>
      <c r="I231" s="195"/>
      <c r="J231" s="195"/>
    </row>
    <row r="232" spans="1:56" ht="15.75" x14ac:dyDescent="0.3">
      <c r="A232" s="4" t="s">
        <v>7</v>
      </c>
      <c r="B232" s="5">
        <v>25858</v>
      </c>
      <c r="C232" s="5">
        <v>28415</v>
      </c>
      <c r="D232" s="5">
        <v>17136</v>
      </c>
      <c r="E232" s="5">
        <v>21057</v>
      </c>
      <c r="F232" s="5">
        <v>23375</v>
      </c>
      <c r="G232" s="5">
        <v>24513</v>
      </c>
      <c r="H232" s="5">
        <v>24594</v>
      </c>
      <c r="I232" s="4" t="s">
        <v>2</v>
      </c>
      <c r="J232" s="4"/>
    </row>
    <row r="233" spans="1:56" s="1" customFormat="1" ht="15.75" x14ac:dyDescent="0.3">
      <c r="A233" s="4" t="s">
        <v>56</v>
      </c>
      <c r="B233" s="5">
        <f t="shared" ref="B233:H233" si="13">+B232/365</f>
        <v>70.843835616438355</v>
      </c>
      <c r="C233" s="5">
        <f t="shared" si="13"/>
        <v>77.849315068493155</v>
      </c>
      <c r="D233" s="5">
        <f t="shared" si="13"/>
        <v>46.947945205479449</v>
      </c>
      <c r="E233" s="5">
        <f t="shared" si="13"/>
        <v>57.69041095890411</v>
      </c>
      <c r="F233" s="5">
        <f t="shared" si="13"/>
        <v>64.041095890410958</v>
      </c>
      <c r="G233" s="5">
        <f t="shared" si="13"/>
        <v>67.158904109589045</v>
      </c>
      <c r="H233" s="5">
        <f t="shared" si="13"/>
        <v>67.38082191780822</v>
      </c>
      <c r="I233" s="6" t="s">
        <v>273</v>
      </c>
      <c r="J233" s="4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</row>
    <row r="234" spans="1:56" ht="15.75" x14ac:dyDescent="0.3">
      <c r="A234" s="4" t="s">
        <v>8</v>
      </c>
      <c r="B234" s="5">
        <v>25048</v>
      </c>
      <c r="C234" s="5">
        <v>26280</v>
      </c>
      <c r="D234" s="5">
        <v>15435</v>
      </c>
      <c r="E234" s="5">
        <v>20608</v>
      </c>
      <c r="F234" s="5">
        <v>22525</v>
      </c>
      <c r="G234" s="5">
        <v>22996</v>
      </c>
      <c r="H234" s="5">
        <v>22388</v>
      </c>
      <c r="I234" s="4" t="s">
        <v>2</v>
      </c>
      <c r="J234" s="4"/>
    </row>
    <row r="235" spans="1:56" s="1" customFormat="1" ht="15.75" x14ac:dyDescent="0.3">
      <c r="A235" s="4" t="s">
        <v>55</v>
      </c>
      <c r="B235" s="5">
        <f t="shared" ref="B235:H235" si="14">+B234/365</f>
        <v>68.62465753424658</v>
      </c>
      <c r="C235" s="5">
        <f t="shared" si="14"/>
        <v>72</v>
      </c>
      <c r="D235" s="5">
        <f t="shared" si="14"/>
        <v>42.287671232876711</v>
      </c>
      <c r="E235" s="5">
        <f t="shared" si="14"/>
        <v>56.460273972602742</v>
      </c>
      <c r="F235" s="5">
        <f t="shared" si="14"/>
        <v>61.712328767123289</v>
      </c>
      <c r="G235" s="5">
        <f t="shared" si="14"/>
        <v>63.0027397260274</v>
      </c>
      <c r="H235" s="5">
        <f t="shared" si="14"/>
        <v>61.336986301369862</v>
      </c>
      <c r="I235" s="6" t="s">
        <v>273</v>
      </c>
      <c r="J235" s="4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</row>
    <row r="236" spans="1:56" ht="15.75" x14ac:dyDescent="0.3">
      <c r="A236" s="4" t="s">
        <v>9</v>
      </c>
      <c r="B236" s="5">
        <v>6602</v>
      </c>
      <c r="C236" s="5">
        <v>6751</v>
      </c>
      <c r="D236" s="5">
        <v>3512</v>
      </c>
      <c r="E236" s="5">
        <v>4897</v>
      </c>
      <c r="F236" s="5">
        <v>6325</v>
      </c>
      <c r="G236" s="5">
        <v>6144</v>
      </c>
      <c r="H236" s="5">
        <v>5929</v>
      </c>
      <c r="I236" s="4" t="s">
        <v>2</v>
      </c>
      <c r="J236" s="4"/>
    </row>
    <row r="237" spans="1:56" s="1" customFormat="1" ht="15.75" x14ac:dyDescent="0.3">
      <c r="A237" s="4" t="s">
        <v>57</v>
      </c>
      <c r="B237" s="5">
        <f t="shared" ref="B237:H237" si="15">+B236/365</f>
        <v>18.087671232876712</v>
      </c>
      <c r="C237" s="5">
        <f t="shared" si="15"/>
        <v>18.495890410958904</v>
      </c>
      <c r="D237" s="5">
        <f t="shared" si="15"/>
        <v>9.6219178082191785</v>
      </c>
      <c r="E237" s="5">
        <f t="shared" si="15"/>
        <v>13.416438356164383</v>
      </c>
      <c r="F237" s="5">
        <f t="shared" si="15"/>
        <v>17.328767123287673</v>
      </c>
      <c r="G237" s="5">
        <f t="shared" si="15"/>
        <v>16.832876712328765</v>
      </c>
      <c r="H237" s="5">
        <f t="shared" si="15"/>
        <v>16.243835616438357</v>
      </c>
      <c r="I237" s="6" t="s">
        <v>273</v>
      </c>
      <c r="J237" s="4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</row>
    <row r="238" spans="1:56" ht="15.75" x14ac:dyDescent="0.3">
      <c r="A238" s="4" t="s">
        <v>10</v>
      </c>
      <c r="B238" s="5">
        <v>5351</v>
      </c>
      <c r="C238" s="5">
        <v>4652</v>
      </c>
      <c r="D238" s="5">
        <v>2068</v>
      </c>
      <c r="E238" s="5">
        <v>2472</v>
      </c>
      <c r="F238" s="5">
        <v>2724</v>
      </c>
      <c r="G238" s="5">
        <v>2599</v>
      </c>
      <c r="H238" s="5">
        <v>2196</v>
      </c>
      <c r="I238" s="4" t="s">
        <v>2</v>
      </c>
      <c r="J238" s="4"/>
    </row>
    <row r="239" spans="1:56" s="1" customFormat="1" ht="15.75" x14ac:dyDescent="0.3">
      <c r="A239" s="4" t="s">
        <v>58</v>
      </c>
      <c r="B239" s="5">
        <f t="shared" ref="B239:H239" si="16">+B238/365</f>
        <v>14.66027397260274</v>
      </c>
      <c r="C239" s="5">
        <f t="shared" si="16"/>
        <v>12.745205479452055</v>
      </c>
      <c r="D239" s="5">
        <f t="shared" si="16"/>
        <v>5.6657534246575345</v>
      </c>
      <c r="E239" s="5">
        <f t="shared" si="16"/>
        <v>6.7726027397260271</v>
      </c>
      <c r="F239" s="5">
        <f t="shared" si="16"/>
        <v>7.463013698630137</v>
      </c>
      <c r="G239" s="5">
        <f t="shared" si="16"/>
        <v>7.1205479452054794</v>
      </c>
      <c r="H239" s="5">
        <f t="shared" si="16"/>
        <v>6.0164383561643833</v>
      </c>
      <c r="I239" s="6" t="s">
        <v>273</v>
      </c>
      <c r="J239" s="4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</row>
    <row r="240" spans="1:56" s="1" customFormat="1" ht="15.75" x14ac:dyDescent="0.3">
      <c r="A240" s="37"/>
      <c r="B240" s="117"/>
      <c r="C240" s="117"/>
      <c r="D240" s="117"/>
      <c r="E240" s="117"/>
      <c r="F240" s="117"/>
      <c r="G240" s="117"/>
      <c r="H240" s="117"/>
      <c r="I240" s="118"/>
      <c r="J240" s="37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</row>
    <row r="241" spans="1:56" s="1" customFormat="1" ht="19.5" x14ac:dyDescent="0.35">
      <c r="A241" s="194" t="s">
        <v>363</v>
      </c>
      <c r="B241" s="195"/>
      <c r="C241" s="195"/>
      <c r="D241" s="195"/>
      <c r="E241" s="195"/>
      <c r="F241" s="195"/>
      <c r="G241" s="195"/>
      <c r="H241" s="195"/>
      <c r="I241" s="195"/>
      <c r="J241" s="195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</row>
    <row r="242" spans="1:56" s="1" customFormat="1" ht="15.75" x14ac:dyDescent="0.3">
      <c r="A242" s="4" t="s">
        <v>366</v>
      </c>
      <c r="B242" s="5">
        <v>90056</v>
      </c>
      <c r="C242" s="5">
        <v>95800</v>
      </c>
      <c r="D242" s="5">
        <v>57396</v>
      </c>
      <c r="E242" s="5">
        <v>74624</v>
      </c>
      <c r="F242" s="5">
        <f>+F243+F245+F247+F249+F251+F253+F255</f>
        <v>83897</v>
      </c>
      <c r="G242" s="5">
        <f>+G243+G245+G247+G249+G251+G253+G255</f>
        <v>87083</v>
      </c>
      <c r="H242" s="5">
        <v>86757</v>
      </c>
      <c r="I242" s="4" t="s">
        <v>2</v>
      </c>
      <c r="J242" s="4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</row>
    <row r="243" spans="1:56" s="1" customFormat="1" ht="15.75" x14ac:dyDescent="0.3">
      <c r="A243" s="4" t="s">
        <v>283</v>
      </c>
      <c r="B243" s="5">
        <v>12523</v>
      </c>
      <c r="C243" s="5">
        <v>13011</v>
      </c>
      <c r="D243" s="5">
        <v>7644</v>
      </c>
      <c r="E243" s="5">
        <v>10058</v>
      </c>
      <c r="F243" s="5">
        <v>10915</v>
      </c>
      <c r="G243" s="5">
        <v>11421</v>
      </c>
      <c r="H243" s="5">
        <v>11403</v>
      </c>
      <c r="I243" s="4" t="s">
        <v>2</v>
      </c>
      <c r="J243" s="4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</row>
    <row r="244" spans="1:56" s="1" customFormat="1" ht="15.75" x14ac:dyDescent="0.3">
      <c r="A244" s="37" t="s">
        <v>287</v>
      </c>
      <c r="B244" s="121">
        <f t="shared" ref="B244:H244" si="17">+B243/B242</f>
        <v>0.13905791951674515</v>
      </c>
      <c r="C244" s="121">
        <f t="shared" si="17"/>
        <v>0.1358141962421712</v>
      </c>
      <c r="D244" s="121">
        <f t="shared" si="17"/>
        <v>0.13318001254442818</v>
      </c>
      <c r="E244" s="121">
        <f t="shared" si="17"/>
        <v>0.13478237564322471</v>
      </c>
      <c r="F244" s="121">
        <f t="shared" si="17"/>
        <v>0.13010000357581319</v>
      </c>
      <c r="G244" s="121">
        <f t="shared" si="17"/>
        <v>0.13115074124685644</v>
      </c>
      <c r="H244" s="121">
        <f t="shared" si="17"/>
        <v>0.13143608008575677</v>
      </c>
      <c r="I244" s="6" t="s">
        <v>273</v>
      </c>
      <c r="J244" s="4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</row>
    <row r="245" spans="1:56" s="1" customFormat="1" ht="15.75" x14ac:dyDescent="0.3">
      <c r="A245" s="4" t="s">
        <v>284</v>
      </c>
      <c r="B245" s="5">
        <v>10808</v>
      </c>
      <c r="C245" s="5">
        <v>11664</v>
      </c>
      <c r="D245" s="5">
        <v>7080</v>
      </c>
      <c r="E245" s="5">
        <v>9532</v>
      </c>
      <c r="F245" s="5">
        <v>10257</v>
      </c>
      <c r="G245" s="5">
        <v>10732</v>
      </c>
      <c r="H245" s="5">
        <v>10584</v>
      </c>
      <c r="I245" s="4" t="s">
        <v>2</v>
      </c>
      <c r="J245" s="4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</row>
    <row r="246" spans="1:56" s="1" customFormat="1" ht="15.75" x14ac:dyDescent="0.3">
      <c r="A246" s="37" t="s">
        <v>287</v>
      </c>
      <c r="B246" s="121">
        <f t="shared" ref="B246:H246" si="18">+B245/B242</f>
        <v>0.12001421337834237</v>
      </c>
      <c r="C246" s="121">
        <f t="shared" si="18"/>
        <v>0.12175365344467641</v>
      </c>
      <c r="D246" s="121">
        <f t="shared" si="18"/>
        <v>0.12335354380096174</v>
      </c>
      <c r="E246" s="121">
        <f t="shared" si="18"/>
        <v>0.127733704974271</v>
      </c>
      <c r="F246" s="121">
        <f t="shared" si="18"/>
        <v>0.12225705329153605</v>
      </c>
      <c r="G246" s="121">
        <f t="shared" si="18"/>
        <v>0.12323874923923153</v>
      </c>
      <c r="H246" s="121">
        <f t="shared" si="18"/>
        <v>0.12199591963760849</v>
      </c>
      <c r="I246" s="6" t="s">
        <v>273</v>
      </c>
      <c r="J246" s="4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</row>
    <row r="247" spans="1:56" s="1" customFormat="1" ht="15.75" x14ac:dyDescent="0.3">
      <c r="A247" s="4" t="s">
        <v>285</v>
      </c>
      <c r="B247" s="5">
        <v>11724</v>
      </c>
      <c r="C247" s="5">
        <v>12322</v>
      </c>
      <c r="D247" s="5">
        <v>7986</v>
      </c>
      <c r="E247" s="5">
        <v>9977</v>
      </c>
      <c r="F247" s="5">
        <v>11074</v>
      </c>
      <c r="G247" s="5">
        <v>11528</v>
      </c>
      <c r="H247" s="5">
        <v>11454</v>
      </c>
      <c r="I247" s="4" t="s">
        <v>2</v>
      </c>
      <c r="J247" s="4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</row>
    <row r="248" spans="1:56" s="1" customFormat="1" ht="15.75" x14ac:dyDescent="0.3">
      <c r="A248" s="37" t="s">
        <v>287</v>
      </c>
      <c r="B248" s="121">
        <f t="shared" ref="B248:H248" si="19">+B247/B242</f>
        <v>0.13018566225459713</v>
      </c>
      <c r="C248" s="121">
        <f t="shared" si="19"/>
        <v>0.12862212943632567</v>
      </c>
      <c r="D248" s="121">
        <f t="shared" si="19"/>
        <v>0.13913861593142379</v>
      </c>
      <c r="E248" s="121">
        <f t="shared" si="19"/>
        <v>0.13369693396226415</v>
      </c>
      <c r="F248" s="121">
        <f t="shared" si="19"/>
        <v>0.13199518457155798</v>
      </c>
      <c r="G248" s="121">
        <f t="shared" si="19"/>
        <v>0.13237945408403476</v>
      </c>
      <c r="H248" s="121">
        <f t="shared" si="19"/>
        <v>0.13202392890487222</v>
      </c>
      <c r="I248" s="6" t="s">
        <v>273</v>
      </c>
      <c r="J248" s="4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</row>
    <row r="249" spans="1:56" s="1" customFormat="1" ht="15.75" x14ac:dyDescent="0.3">
      <c r="A249" s="4" t="s">
        <v>286</v>
      </c>
      <c r="B249" s="5">
        <v>11565</v>
      </c>
      <c r="C249" s="5">
        <v>12457</v>
      </c>
      <c r="D249" s="5">
        <v>8217</v>
      </c>
      <c r="E249" s="5">
        <v>10789</v>
      </c>
      <c r="F249" s="5">
        <v>11632</v>
      </c>
      <c r="G249" s="5">
        <v>11849</v>
      </c>
      <c r="H249" s="5">
        <v>11828</v>
      </c>
      <c r="I249" s="4" t="s">
        <v>2</v>
      </c>
      <c r="J249" s="4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</row>
    <row r="250" spans="1:56" s="1" customFormat="1" ht="15.75" x14ac:dyDescent="0.3">
      <c r="A250" s="4" t="s">
        <v>287</v>
      </c>
      <c r="B250" s="121">
        <f t="shared" ref="B250:H250" si="20">+B249/B242</f>
        <v>0.12842009416363151</v>
      </c>
      <c r="C250" s="121">
        <f t="shared" si="20"/>
        <v>0.13003131524008352</v>
      </c>
      <c r="D250" s="121">
        <f t="shared" si="20"/>
        <v>0.14316328664018399</v>
      </c>
      <c r="E250" s="121">
        <f t="shared" si="20"/>
        <v>0.14457815180102915</v>
      </c>
      <c r="F250" s="121">
        <f t="shared" si="20"/>
        <v>0.13864619712266232</v>
      </c>
      <c r="G250" s="121">
        <f t="shared" si="20"/>
        <v>0.13606559259556975</v>
      </c>
      <c r="H250" s="121">
        <f t="shared" si="20"/>
        <v>0.13633482024505228</v>
      </c>
      <c r="I250" s="6" t="s">
        <v>273</v>
      </c>
      <c r="J250" s="4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</row>
    <row r="251" spans="1:56" s="1" customFormat="1" ht="15.75" x14ac:dyDescent="0.3">
      <c r="A251" s="4" t="s">
        <v>288</v>
      </c>
      <c r="B251" s="5">
        <v>14657</v>
      </c>
      <c r="C251" s="5">
        <v>16331</v>
      </c>
      <c r="D251" s="5">
        <v>9779</v>
      </c>
      <c r="E251" s="5">
        <v>12011</v>
      </c>
      <c r="F251" s="5">
        <v>13771</v>
      </c>
      <c r="G251" s="5">
        <v>13870</v>
      </c>
      <c r="H251" s="5">
        <v>13755</v>
      </c>
      <c r="I251" s="4" t="s">
        <v>2</v>
      </c>
      <c r="J251" s="4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</row>
    <row r="252" spans="1:56" s="1" customFormat="1" ht="15.75" x14ac:dyDescent="0.3">
      <c r="A252" s="4" t="s">
        <v>287</v>
      </c>
      <c r="B252" s="121">
        <f t="shared" ref="B252:H252" si="21">+B251/B242</f>
        <v>0.16275428622190638</v>
      </c>
      <c r="C252" s="121">
        <f t="shared" si="21"/>
        <v>0.17046972860125262</v>
      </c>
      <c r="D252" s="121">
        <f t="shared" si="21"/>
        <v>0.17037772667084813</v>
      </c>
      <c r="E252" s="121">
        <f t="shared" si="21"/>
        <v>0.16095358061749571</v>
      </c>
      <c r="F252" s="121">
        <f t="shared" si="21"/>
        <v>0.16414174523522893</v>
      </c>
      <c r="G252" s="121">
        <f t="shared" si="21"/>
        <v>0.15927333693143322</v>
      </c>
      <c r="H252" s="121">
        <f t="shared" si="21"/>
        <v>0.15854628444966976</v>
      </c>
      <c r="I252" s="6" t="s">
        <v>273</v>
      </c>
      <c r="J252" s="4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</row>
    <row r="253" spans="1:56" s="1" customFormat="1" ht="15.75" x14ac:dyDescent="0.3">
      <c r="A253" s="4" t="s">
        <v>289</v>
      </c>
      <c r="B253" s="5">
        <v>16503</v>
      </c>
      <c r="C253" s="5">
        <v>16949</v>
      </c>
      <c r="D253" s="5">
        <v>10408</v>
      </c>
      <c r="E253" s="5">
        <v>13492</v>
      </c>
      <c r="F253" s="5">
        <v>14991</v>
      </c>
      <c r="G253" s="5">
        <v>15506</v>
      </c>
      <c r="H253" s="5">
        <v>15483</v>
      </c>
      <c r="I253" s="4" t="s">
        <v>2</v>
      </c>
      <c r="J253" s="4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</row>
    <row r="254" spans="1:56" s="1" customFormat="1" ht="15.75" x14ac:dyDescent="0.3">
      <c r="A254" s="4" t="s">
        <v>287</v>
      </c>
      <c r="B254" s="121">
        <f t="shared" ref="B254:H254" si="22">+B253/B242</f>
        <v>0.18325264280003553</v>
      </c>
      <c r="C254" s="121">
        <f t="shared" si="22"/>
        <v>0.17692066805845511</v>
      </c>
      <c r="D254" s="121">
        <f t="shared" si="22"/>
        <v>0.18133667851418217</v>
      </c>
      <c r="E254" s="121">
        <f t="shared" si="22"/>
        <v>0.18079974271012006</v>
      </c>
      <c r="F254" s="121">
        <f t="shared" si="22"/>
        <v>0.17868338557993729</v>
      </c>
      <c r="G254" s="121">
        <f t="shared" si="22"/>
        <v>0.17806001171296348</v>
      </c>
      <c r="H254" s="121">
        <f t="shared" si="22"/>
        <v>0.1784639856149936</v>
      </c>
      <c r="I254" s="6" t="s">
        <v>273</v>
      </c>
      <c r="J254" s="4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</row>
    <row r="255" spans="1:56" s="1" customFormat="1" ht="15.75" x14ac:dyDescent="0.3">
      <c r="A255" s="4" t="s">
        <v>290</v>
      </c>
      <c r="B255" s="5">
        <v>12276</v>
      </c>
      <c r="C255" s="5">
        <v>13066</v>
      </c>
      <c r="D255" s="5">
        <v>6282</v>
      </c>
      <c r="E255" s="5">
        <v>8765</v>
      </c>
      <c r="F255" s="5">
        <v>11257</v>
      </c>
      <c r="G255" s="5">
        <v>12177</v>
      </c>
      <c r="H255" s="5">
        <v>12250</v>
      </c>
      <c r="I255" s="4" t="s">
        <v>2</v>
      </c>
      <c r="J255" s="4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</row>
    <row r="256" spans="1:56" s="1" customFormat="1" ht="15.75" x14ac:dyDescent="0.3">
      <c r="A256" s="4" t="s">
        <v>287</v>
      </c>
      <c r="B256" s="121">
        <f t="shared" ref="B256:H256" si="23">+B255/B242</f>
        <v>0.13631518166474194</v>
      </c>
      <c r="C256" s="121">
        <f t="shared" si="23"/>
        <v>0.13638830897703549</v>
      </c>
      <c r="D256" s="121">
        <f t="shared" si="23"/>
        <v>0.10945013589797198</v>
      </c>
      <c r="E256" s="121">
        <f t="shared" si="23"/>
        <v>0.11745551029159519</v>
      </c>
      <c r="F256" s="121">
        <f t="shared" si="23"/>
        <v>0.13417643062326423</v>
      </c>
      <c r="G256" s="121">
        <f t="shared" si="23"/>
        <v>0.13983211418991076</v>
      </c>
      <c r="H256" s="121">
        <f t="shared" si="23"/>
        <v>0.14119898106204687</v>
      </c>
      <c r="I256" s="6" t="s">
        <v>273</v>
      </c>
      <c r="J256" s="4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</row>
    <row r="258" spans="1:10" ht="19.5" x14ac:dyDescent="0.35">
      <c r="A258" s="194" t="s">
        <v>364</v>
      </c>
      <c r="B258" s="195"/>
      <c r="C258" s="195"/>
      <c r="D258" s="195"/>
      <c r="E258" s="195"/>
      <c r="F258" s="195"/>
      <c r="G258" s="195"/>
      <c r="H258" s="195"/>
      <c r="I258" s="195"/>
      <c r="J258" s="195"/>
    </row>
    <row r="259" spans="1:10" ht="15.75" x14ac:dyDescent="0.3">
      <c r="A259" s="4" t="s">
        <v>282</v>
      </c>
      <c r="B259" s="5">
        <v>90056</v>
      </c>
      <c r="C259" s="5">
        <v>95800</v>
      </c>
      <c r="D259" s="5">
        <v>57396</v>
      </c>
      <c r="E259" s="5">
        <v>74624</v>
      </c>
      <c r="F259" s="5">
        <f>+F260+F262+F264+F266+F268+F270+F272+F274+F276+F278+F280+F282</f>
        <v>83897</v>
      </c>
      <c r="G259" s="5">
        <f>+G260+G262+G264+G266+G268+G270+G272+G274+G276+G278+G280+G282</f>
        <v>87083</v>
      </c>
      <c r="H259" s="5">
        <v>86757</v>
      </c>
      <c r="I259" s="4" t="s">
        <v>2</v>
      </c>
      <c r="J259" s="4"/>
    </row>
    <row r="260" spans="1:10" ht="15.75" x14ac:dyDescent="0.3">
      <c r="A260" s="4" t="s">
        <v>291</v>
      </c>
      <c r="B260" s="5">
        <v>4039</v>
      </c>
      <c r="C260" s="5">
        <v>4177</v>
      </c>
      <c r="D260" s="5">
        <v>1809</v>
      </c>
      <c r="E260" s="5">
        <v>2315</v>
      </c>
      <c r="F260" s="5">
        <v>3081</v>
      </c>
      <c r="G260" s="5">
        <v>3754</v>
      </c>
      <c r="H260" s="5">
        <v>3953</v>
      </c>
      <c r="I260" s="4" t="s">
        <v>2</v>
      </c>
      <c r="J260" s="4"/>
    </row>
    <row r="261" spans="1:10" ht="15.75" x14ac:dyDescent="0.3">
      <c r="A261" s="37" t="s">
        <v>287</v>
      </c>
      <c r="B261" s="121">
        <f>+B260/B259</f>
        <v>4.4849871191258772E-2</v>
      </c>
      <c r="C261" s="121">
        <f>+C260/C259</f>
        <v>4.360125260960334E-2</v>
      </c>
      <c r="D261" s="121">
        <f>+D260/D259</f>
        <v>3.1517875810160988E-2</v>
      </c>
      <c r="E261" s="121">
        <f>E260/$E$259</f>
        <v>3.1022191252144081E-2</v>
      </c>
      <c r="F261" s="121">
        <f>+F260/F259</f>
        <v>3.6723601559054554E-2</v>
      </c>
      <c r="G261" s="121">
        <f>+G260/G259</f>
        <v>4.3108298979134846E-2</v>
      </c>
      <c r="H261" s="121">
        <f>+H260/H259</f>
        <v>4.5564046705165E-2</v>
      </c>
      <c r="I261" s="6" t="s">
        <v>273</v>
      </c>
      <c r="J261" s="4"/>
    </row>
    <row r="262" spans="1:10" ht="15.75" x14ac:dyDescent="0.3">
      <c r="A262" s="4" t="s">
        <v>292</v>
      </c>
      <c r="B262" s="5">
        <v>3562</v>
      </c>
      <c r="C262" s="5">
        <v>3659</v>
      </c>
      <c r="D262" s="5">
        <v>1648</v>
      </c>
      <c r="E262" s="5">
        <v>2044</v>
      </c>
      <c r="F262" s="5">
        <v>3281</v>
      </c>
      <c r="G262" s="5">
        <v>3877</v>
      </c>
      <c r="H262" s="5">
        <v>3668</v>
      </c>
      <c r="I262" s="4" t="s">
        <v>2</v>
      </c>
      <c r="J262" s="4"/>
    </row>
    <row r="263" spans="1:10" ht="15.75" x14ac:dyDescent="0.3">
      <c r="A263" s="37" t="s">
        <v>287</v>
      </c>
      <c r="B263" s="121">
        <f t="shared" ref="B263:H263" si="24">+B262/B259</f>
        <v>3.9553166918361908E-2</v>
      </c>
      <c r="C263" s="121">
        <f t="shared" si="24"/>
        <v>3.8194154488517748E-2</v>
      </c>
      <c r="D263" s="121">
        <f t="shared" si="24"/>
        <v>2.8712802285873581E-2</v>
      </c>
      <c r="E263" s="121">
        <f t="shared" si="24"/>
        <v>2.7390651801029158E-2</v>
      </c>
      <c r="F263" s="121">
        <f t="shared" si="24"/>
        <v>3.910747702540019E-2</v>
      </c>
      <c r="G263" s="121">
        <f t="shared" si="24"/>
        <v>4.4520744577012737E-2</v>
      </c>
      <c r="H263" s="121">
        <f t="shared" si="24"/>
        <v>4.2279009186578606E-2</v>
      </c>
      <c r="I263" s="6" t="s">
        <v>273</v>
      </c>
      <c r="J263" s="4"/>
    </row>
    <row r="264" spans="1:10" ht="15.75" x14ac:dyDescent="0.3">
      <c r="A264" s="4" t="s">
        <v>293</v>
      </c>
      <c r="B264" s="5">
        <v>4582</v>
      </c>
      <c r="C264" s="5">
        <v>4755</v>
      </c>
      <c r="D264" s="5">
        <v>2527</v>
      </c>
      <c r="E264" s="5">
        <v>3547</v>
      </c>
      <c r="F264" s="5">
        <v>4407</v>
      </c>
      <c r="G264" s="5">
        <v>5200</v>
      </c>
      <c r="H264" s="5">
        <v>5272</v>
      </c>
      <c r="I264" s="4" t="s">
        <v>2</v>
      </c>
      <c r="J264" s="4"/>
    </row>
    <row r="265" spans="1:10" ht="15.75" x14ac:dyDescent="0.3">
      <c r="A265" s="37" t="s">
        <v>287</v>
      </c>
      <c r="B265" s="121">
        <f t="shared" ref="B265:H265" si="25">+B264/B259</f>
        <v>5.0879452784933818E-2</v>
      </c>
      <c r="C265" s="121">
        <f t="shared" si="25"/>
        <v>4.963465553235908E-2</v>
      </c>
      <c r="D265" s="121">
        <f t="shared" si="25"/>
        <v>4.4027458359467558E-2</v>
      </c>
      <c r="E265" s="121">
        <f t="shared" si="25"/>
        <v>4.7531625214408235E-2</v>
      </c>
      <c r="F265" s="121">
        <f t="shared" si="25"/>
        <v>5.2528695900926133E-2</v>
      </c>
      <c r="G265" s="121">
        <f t="shared" si="25"/>
        <v>5.9713147227357807E-2</v>
      </c>
      <c r="H265" s="121">
        <f t="shared" si="25"/>
        <v>6.076743087013152E-2</v>
      </c>
      <c r="I265" s="6" t="s">
        <v>273</v>
      </c>
      <c r="J265" s="4"/>
    </row>
    <row r="266" spans="1:10" ht="15.75" x14ac:dyDescent="0.3">
      <c r="A266" s="4" t="s">
        <v>294</v>
      </c>
      <c r="B266" s="5">
        <v>7951</v>
      </c>
      <c r="C266" s="5">
        <v>7932</v>
      </c>
      <c r="D266" s="5">
        <v>4628</v>
      </c>
      <c r="E266" s="5">
        <v>5969</v>
      </c>
      <c r="F266" s="5">
        <v>6884</v>
      </c>
      <c r="G266" s="5">
        <v>7626</v>
      </c>
      <c r="H266" s="5">
        <v>7584</v>
      </c>
      <c r="I266" s="4" t="s">
        <v>2</v>
      </c>
      <c r="J266" s="4"/>
    </row>
    <row r="267" spans="1:10" ht="15.75" x14ac:dyDescent="0.3">
      <c r="A267" s="4" t="s">
        <v>287</v>
      </c>
      <c r="B267" s="121">
        <f t="shared" ref="B267:H267" si="26">+B266/B259</f>
        <v>8.8289508750111045E-2</v>
      </c>
      <c r="C267" s="121">
        <f t="shared" si="26"/>
        <v>8.2797494780793318E-2</v>
      </c>
      <c r="D267" s="121">
        <f t="shared" si="26"/>
        <v>8.0632796710572163E-2</v>
      </c>
      <c r="E267" s="121">
        <f t="shared" si="26"/>
        <v>7.9987671526586618E-2</v>
      </c>
      <c r="F267" s="121">
        <f t="shared" si="26"/>
        <v>8.2052993551616868E-2</v>
      </c>
      <c r="G267" s="121">
        <f t="shared" si="26"/>
        <v>8.757162706842897E-2</v>
      </c>
      <c r="H267" s="121">
        <f t="shared" si="26"/>
        <v>8.7416577336699053E-2</v>
      </c>
      <c r="I267" s="6" t="s">
        <v>273</v>
      </c>
      <c r="J267" s="4"/>
    </row>
    <row r="268" spans="1:10" ht="15.75" x14ac:dyDescent="0.3">
      <c r="A268" s="4" t="s">
        <v>295</v>
      </c>
      <c r="B268" s="5">
        <v>8911</v>
      </c>
      <c r="C268" s="5">
        <v>9864</v>
      </c>
      <c r="D268" s="5">
        <v>5895</v>
      </c>
      <c r="E268" s="5">
        <v>7331</v>
      </c>
      <c r="F268" s="5">
        <v>8265</v>
      </c>
      <c r="G268" s="5">
        <v>8523</v>
      </c>
      <c r="H268" s="5">
        <v>8334</v>
      </c>
      <c r="I268" s="4" t="s">
        <v>2</v>
      </c>
      <c r="J268" s="4"/>
    </row>
    <row r="269" spans="1:10" ht="15.75" x14ac:dyDescent="0.3">
      <c r="A269" s="4" t="s">
        <v>287</v>
      </c>
      <c r="B269" s="121">
        <f t="shared" ref="B269:H269" si="27">+B268/B259</f>
        <v>9.8949542506884605E-2</v>
      </c>
      <c r="C269" s="121">
        <f t="shared" si="27"/>
        <v>0.10296450939457202</v>
      </c>
      <c r="D269" s="121">
        <f t="shared" si="27"/>
        <v>0.10270750574952958</v>
      </c>
      <c r="E269" s="121">
        <f t="shared" si="27"/>
        <v>9.8239172384219559E-2</v>
      </c>
      <c r="F269" s="121">
        <f t="shared" si="27"/>
        <v>9.8513653646733493E-2</v>
      </c>
      <c r="G269" s="121">
        <f t="shared" si="27"/>
        <v>9.7872144965148192E-2</v>
      </c>
      <c r="H269" s="121">
        <f t="shared" si="27"/>
        <v>9.6061412911926422E-2</v>
      </c>
      <c r="I269" s="6" t="s">
        <v>273</v>
      </c>
      <c r="J269" s="4"/>
    </row>
    <row r="270" spans="1:10" ht="15.75" x14ac:dyDescent="0.3">
      <c r="A270" s="4" t="s">
        <v>296</v>
      </c>
      <c r="B270" s="5">
        <v>8202</v>
      </c>
      <c r="C270" s="5">
        <v>8797</v>
      </c>
      <c r="D270" s="5">
        <v>6016</v>
      </c>
      <c r="E270" s="5">
        <v>7451</v>
      </c>
      <c r="F270" s="5">
        <v>7985</v>
      </c>
      <c r="G270" s="5">
        <v>7973</v>
      </c>
      <c r="H270" s="5">
        <v>8059</v>
      </c>
      <c r="I270" s="4" t="s">
        <v>2</v>
      </c>
      <c r="J270" s="4"/>
    </row>
    <row r="271" spans="1:10" ht="15.75" x14ac:dyDescent="0.3">
      <c r="A271" s="4" t="s">
        <v>287</v>
      </c>
      <c r="B271" s="121">
        <f>+B270/B259</f>
        <v>9.1076663409434128E-2</v>
      </c>
      <c r="C271" s="121">
        <f>+C270/C259</f>
        <v>9.1826722338204589E-2</v>
      </c>
      <c r="D271" s="121">
        <f>+D270/D259</f>
        <v>0.1048156665969754</v>
      </c>
      <c r="E271" s="121">
        <f>E270/$E$259</f>
        <v>9.9847234133790735E-2</v>
      </c>
      <c r="F271" s="121">
        <f>+F270/F259</f>
        <v>9.5176227993849602E-2</v>
      </c>
      <c r="G271" s="121">
        <f>+G270/G259</f>
        <v>9.1556331316100734E-2</v>
      </c>
      <c r="H271" s="121">
        <f>+H270/H259</f>
        <v>9.2891639867676387E-2</v>
      </c>
      <c r="I271" s="6" t="s">
        <v>273</v>
      </c>
      <c r="J271" s="4"/>
    </row>
    <row r="272" spans="1:10" ht="15.75" x14ac:dyDescent="0.3">
      <c r="A272" s="4" t="s">
        <v>297</v>
      </c>
      <c r="B272" s="5">
        <v>8272</v>
      </c>
      <c r="C272" s="5">
        <v>8828</v>
      </c>
      <c r="D272" s="5">
        <v>5737</v>
      </c>
      <c r="E272" s="5">
        <v>7808</v>
      </c>
      <c r="F272" s="5">
        <v>8348</v>
      </c>
      <c r="G272" s="5">
        <v>8310</v>
      </c>
      <c r="H272" s="5">
        <v>8599</v>
      </c>
      <c r="I272" s="4" t="s">
        <v>2</v>
      </c>
      <c r="J272" s="4"/>
    </row>
    <row r="273" spans="1:10" ht="15.75" x14ac:dyDescent="0.3">
      <c r="A273" s="4" t="s">
        <v>287</v>
      </c>
      <c r="B273" s="121">
        <f>+B272/B259</f>
        <v>9.1853957537532199E-2</v>
      </c>
      <c r="C273" s="121">
        <f>+C272/C259</f>
        <v>9.215031315240084E-2</v>
      </c>
      <c r="D273" s="121">
        <f>+D272/D259</f>
        <v>9.9954700676005301E-2</v>
      </c>
      <c r="E273" s="121">
        <f>E272/$E$259</f>
        <v>0.10463121783876501</v>
      </c>
      <c r="F273" s="121">
        <f>+F272/F259</f>
        <v>9.9502961965266937E-2</v>
      </c>
      <c r="G273" s="121">
        <f>+G272/G259</f>
        <v>9.5426202588335271E-2</v>
      </c>
      <c r="H273" s="121">
        <f>+H272/H259</f>
        <v>9.9115921481840077E-2</v>
      </c>
      <c r="I273" s="6" t="s">
        <v>273</v>
      </c>
      <c r="J273" s="4"/>
    </row>
    <row r="274" spans="1:10" ht="15.75" x14ac:dyDescent="0.3">
      <c r="A274" s="4" t="s">
        <v>298</v>
      </c>
      <c r="B274" s="5">
        <v>8532</v>
      </c>
      <c r="C274" s="5">
        <v>8984</v>
      </c>
      <c r="D274" s="5">
        <v>6128</v>
      </c>
      <c r="E274" s="5">
        <v>7976</v>
      </c>
      <c r="F274" s="5">
        <v>8235</v>
      </c>
      <c r="G274" s="5">
        <v>8111</v>
      </c>
      <c r="H274" s="5">
        <v>8519</v>
      </c>
      <c r="I274" s="4" t="s">
        <v>2</v>
      </c>
      <c r="J274" s="4"/>
    </row>
    <row r="275" spans="1:10" ht="15.75" x14ac:dyDescent="0.3">
      <c r="A275" s="4" t="s">
        <v>287</v>
      </c>
      <c r="B275" s="121">
        <f t="shared" ref="B275:C275" si="28">+B274/B259</f>
        <v>9.4741050013325043E-2</v>
      </c>
      <c r="C275" s="121">
        <f t="shared" si="28"/>
        <v>9.3778705636743218E-2</v>
      </c>
      <c r="D275" s="121">
        <f>+D274/D259</f>
        <v>0.10676702209213186</v>
      </c>
      <c r="E275" s="121">
        <f>E274/$E$259</f>
        <v>0.10688250428816466</v>
      </c>
      <c r="F275" s="121">
        <f>+F274/F259</f>
        <v>9.8156072326781654E-2</v>
      </c>
      <c r="G275" s="121">
        <f>+G274/G259</f>
        <v>9.3141026377134464E-2</v>
      </c>
      <c r="H275" s="121">
        <f>+H274/H259</f>
        <v>9.8193805687149166E-2</v>
      </c>
      <c r="I275" s="6" t="s">
        <v>273</v>
      </c>
      <c r="J275" s="4"/>
    </row>
    <row r="276" spans="1:10" ht="15.75" x14ac:dyDescent="0.3">
      <c r="A276" s="4" t="s">
        <v>299</v>
      </c>
      <c r="B276" s="5">
        <v>9514</v>
      </c>
      <c r="C276" s="5">
        <v>10088</v>
      </c>
      <c r="D276" s="5">
        <v>6687</v>
      </c>
      <c r="E276" s="5">
        <v>8581</v>
      </c>
      <c r="F276" s="5">
        <v>9064</v>
      </c>
      <c r="G276" s="5">
        <v>8826</v>
      </c>
      <c r="H276" s="5">
        <v>8891</v>
      </c>
      <c r="I276" s="4" t="s">
        <v>2</v>
      </c>
      <c r="J276" s="4"/>
    </row>
    <row r="277" spans="1:10" ht="15.75" x14ac:dyDescent="0.3">
      <c r="A277" s="4" t="s">
        <v>287</v>
      </c>
      <c r="B277" s="121">
        <f t="shared" ref="B277:C277" si="29">+B276/B259</f>
        <v>0.10564537621035799</v>
      </c>
      <c r="C277" s="121">
        <f t="shared" si="29"/>
        <v>0.1053027139874739</v>
      </c>
      <c r="D277" s="121">
        <f>+D276/D259</f>
        <v>0.1165063767509931</v>
      </c>
      <c r="E277" s="121">
        <f>E276/$E$259</f>
        <v>0.11498981560891938</v>
      </c>
      <c r="F277" s="121">
        <f>+F276/F259</f>
        <v>0.10803723613478432</v>
      </c>
      <c r="G277" s="121">
        <f>+G276/G259</f>
        <v>0.10135158412089616</v>
      </c>
      <c r="H277" s="121">
        <f>+H276/H259</f>
        <v>0.10248164413246193</v>
      </c>
      <c r="I277" s="6" t="s">
        <v>273</v>
      </c>
      <c r="J277" s="4"/>
    </row>
    <row r="278" spans="1:10" ht="15.75" x14ac:dyDescent="0.3">
      <c r="A278" s="4" t="s">
        <v>300</v>
      </c>
      <c r="B278" s="5">
        <v>10571</v>
      </c>
      <c r="C278" s="5">
        <v>11297</v>
      </c>
      <c r="D278" s="5">
        <v>6939</v>
      </c>
      <c r="E278" s="5">
        <v>9528</v>
      </c>
      <c r="F278" s="5">
        <v>10328</v>
      </c>
      <c r="G278" s="5">
        <v>10387</v>
      </c>
      <c r="H278" s="5">
        <v>9443</v>
      </c>
      <c r="I278" s="4" t="s">
        <v>2</v>
      </c>
      <c r="J278" s="4"/>
    </row>
    <row r="279" spans="1:10" ht="15.75" x14ac:dyDescent="0.3">
      <c r="A279" s="4" t="s">
        <v>287</v>
      </c>
      <c r="B279" s="121">
        <f t="shared" ref="B279:C279" si="30">+B278/B259</f>
        <v>0.1173825175446389</v>
      </c>
      <c r="C279" s="121">
        <f t="shared" si="30"/>
        <v>0.11792275574112734</v>
      </c>
      <c r="D279" s="121">
        <f>+D278/D259</f>
        <v>0.12089692661509513</v>
      </c>
      <c r="E279" s="121">
        <f>E278/$E$259</f>
        <v>0.12768010291595197</v>
      </c>
      <c r="F279" s="121">
        <f>+F278/F259</f>
        <v>0.12310332908208875</v>
      </c>
      <c r="G279" s="121">
        <f>+G278/G259</f>
        <v>0.11927701158664722</v>
      </c>
      <c r="H279" s="121">
        <f>+H278/H259</f>
        <v>0.10884424311582927</v>
      </c>
      <c r="I279" s="6" t="s">
        <v>273</v>
      </c>
      <c r="J279" s="4"/>
    </row>
    <row r="280" spans="1:10" ht="15.75" x14ac:dyDescent="0.3">
      <c r="A280" s="4" t="s">
        <v>301</v>
      </c>
      <c r="B280" s="5">
        <v>9438</v>
      </c>
      <c r="C280" s="5">
        <v>10100</v>
      </c>
      <c r="D280" s="5">
        <v>5761</v>
      </c>
      <c r="E280" s="5">
        <v>7581</v>
      </c>
      <c r="F280" s="5">
        <v>8550</v>
      </c>
      <c r="G280" s="5">
        <v>8467</v>
      </c>
      <c r="H280" s="5">
        <v>8497</v>
      </c>
      <c r="I280" s="4" t="s">
        <v>2</v>
      </c>
      <c r="J280" s="4"/>
    </row>
    <row r="281" spans="1:10" ht="15.75" x14ac:dyDescent="0.3">
      <c r="A281" s="4" t="s">
        <v>287</v>
      </c>
      <c r="B281" s="121">
        <f t="shared" ref="B281:C281" si="31">+B280/B259</f>
        <v>0.10480145687128009</v>
      </c>
      <c r="C281" s="121">
        <f t="shared" si="31"/>
        <v>0.10542797494780794</v>
      </c>
      <c r="D281" s="121">
        <f>+D280/D259</f>
        <v>0.10037284828211025</v>
      </c>
      <c r="E281" s="121">
        <f>E280/$E$259</f>
        <v>0.10158930102915951</v>
      </c>
      <c r="F281" s="121">
        <f>+F280/F259</f>
        <v>0.10191067618627603</v>
      </c>
      <c r="G281" s="121">
        <f>+G280/G259</f>
        <v>9.7229080302699722E-2</v>
      </c>
      <c r="H281" s="121">
        <f>+H280/H259</f>
        <v>9.7940223843609162E-2</v>
      </c>
      <c r="I281" s="6" t="s">
        <v>273</v>
      </c>
      <c r="J281" s="4"/>
    </row>
    <row r="282" spans="1:10" ht="15.75" x14ac:dyDescent="0.3">
      <c r="A282" s="4" t="s">
        <v>302</v>
      </c>
      <c r="B282" s="5">
        <v>6482</v>
      </c>
      <c r="C282" s="5">
        <v>7319</v>
      </c>
      <c r="D282" s="5">
        <v>3621</v>
      </c>
      <c r="E282" s="5">
        <v>4493</v>
      </c>
      <c r="F282" s="5">
        <v>5469</v>
      </c>
      <c r="G282" s="5">
        <v>6029</v>
      </c>
      <c r="H282" s="5">
        <v>5938</v>
      </c>
      <c r="I282" s="4" t="s">
        <v>2</v>
      </c>
      <c r="J282" s="4"/>
    </row>
    <row r="283" spans="1:10" ht="15.75" x14ac:dyDescent="0.3">
      <c r="A283" s="4" t="s">
        <v>287</v>
      </c>
      <c r="B283" s="121">
        <f t="shared" ref="B283:C283" si="32">+B282/B259</f>
        <v>7.1977436261881494E-2</v>
      </c>
      <c r="C283" s="121">
        <f t="shared" si="32"/>
        <v>7.6398747390396662E-2</v>
      </c>
      <c r="D283" s="121">
        <f>+D282/D259</f>
        <v>6.3088020071085091E-2</v>
      </c>
      <c r="E283" s="121">
        <f>E282/$E$259</f>
        <v>6.0208512006861066E-2</v>
      </c>
      <c r="F283" s="121">
        <f>+F282/F259</f>
        <v>6.5187074627221481E-2</v>
      </c>
      <c r="G283" s="121">
        <f>+G282/G259</f>
        <v>6.9232800891103896E-2</v>
      </c>
      <c r="H283" s="121">
        <f>+H282/H259</f>
        <v>6.8444044860933417E-2</v>
      </c>
      <c r="I283" s="6" t="s">
        <v>273</v>
      </c>
      <c r="J283" s="4"/>
    </row>
    <row r="285" spans="1:10" ht="19.5" x14ac:dyDescent="0.35">
      <c r="A285" s="194" t="s">
        <v>365</v>
      </c>
      <c r="B285" s="195"/>
      <c r="C285" s="195"/>
      <c r="D285" s="195"/>
      <c r="E285" s="195"/>
      <c r="F285" s="195"/>
      <c r="G285" s="195"/>
      <c r="H285" s="195"/>
      <c r="I285" s="195"/>
      <c r="J285" s="195"/>
    </row>
    <row r="286" spans="1:10" ht="15.75" x14ac:dyDescent="0.3">
      <c r="A286" s="4" t="s">
        <v>366</v>
      </c>
      <c r="B286" s="5">
        <v>3850</v>
      </c>
      <c r="C286" s="5">
        <v>4161</v>
      </c>
      <c r="D286" s="5">
        <v>3521</v>
      </c>
      <c r="E286" s="5">
        <v>5033</v>
      </c>
      <c r="F286" s="5">
        <v>4781</v>
      </c>
      <c r="G286" s="5">
        <v>4484</v>
      </c>
      <c r="H286" s="5">
        <v>4601</v>
      </c>
      <c r="I286" s="4" t="s">
        <v>2</v>
      </c>
      <c r="J286" s="4"/>
    </row>
    <row r="287" spans="1:10" ht="15.75" x14ac:dyDescent="0.3">
      <c r="A287" s="4" t="s">
        <v>51</v>
      </c>
      <c r="B287" s="5">
        <f>+B286/365</f>
        <v>10.547945205479452</v>
      </c>
      <c r="C287" s="5">
        <f t="shared" ref="C287:H287" si="33">+C286/365</f>
        <v>11.4</v>
      </c>
      <c r="D287" s="5">
        <f t="shared" si="33"/>
        <v>9.6465753424657539</v>
      </c>
      <c r="E287" s="5">
        <f t="shared" si="33"/>
        <v>13.789041095890411</v>
      </c>
      <c r="F287" s="5">
        <f t="shared" si="33"/>
        <v>13.098630136986301</v>
      </c>
      <c r="G287" s="5">
        <f t="shared" si="33"/>
        <v>12.284931506849315</v>
      </c>
      <c r="H287" s="5">
        <f t="shared" si="33"/>
        <v>12.605479452054794</v>
      </c>
      <c r="I287" s="4" t="s">
        <v>268</v>
      </c>
      <c r="J287" s="4"/>
    </row>
    <row r="288" spans="1:10" ht="15.75" x14ac:dyDescent="0.3">
      <c r="A288" s="4" t="s">
        <v>11</v>
      </c>
      <c r="B288" s="5">
        <v>892</v>
      </c>
      <c r="C288" s="5">
        <v>757</v>
      </c>
      <c r="D288" s="5">
        <v>505</v>
      </c>
      <c r="E288" s="5">
        <v>773</v>
      </c>
      <c r="F288" s="5">
        <v>651</v>
      </c>
      <c r="G288" s="5">
        <v>815</v>
      </c>
      <c r="H288" s="5">
        <v>729</v>
      </c>
      <c r="I288" s="4" t="s">
        <v>2</v>
      </c>
      <c r="J288" s="4"/>
    </row>
    <row r="289" spans="1:10" ht="15.75" x14ac:dyDescent="0.3">
      <c r="A289" s="4" t="s">
        <v>52</v>
      </c>
      <c r="B289" s="5">
        <f t="shared" ref="B289:H289" si="34">+B288/365</f>
        <v>2.4438356164383563</v>
      </c>
      <c r="C289" s="5">
        <f t="shared" si="34"/>
        <v>2.0739726027397261</v>
      </c>
      <c r="D289" s="5">
        <f t="shared" si="34"/>
        <v>1.3835616438356164</v>
      </c>
      <c r="E289" s="5">
        <f t="shared" si="34"/>
        <v>2.117808219178082</v>
      </c>
      <c r="F289" s="5">
        <f t="shared" si="34"/>
        <v>1.7835616438356163</v>
      </c>
      <c r="G289" s="5">
        <f t="shared" si="34"/>
        <v>2.2328767123287672</v>
      </c>
      <c r="H289" s="5">
        <f t="shared" si="34"/>
        <v>1.9972602739726026</v>
      </c>
      <c r="I289" s="4" t="s">
        <v>268</v>
      </c>
      <c r="J289" s="4"/>
    </row>
    <row r="290" spans="1:10" ht="15.75" x14ac:dyDescent="0.3">
      <c r="A290" s="4" t="s">
        <v>12</v>
      </c>
      <c r="B290" s="5">
        <v>7044</v>
      </c>
      <c r="C290" s="5">
        <v>7746</v>
      </c>
      <c r="D290" s="5">
        <v>4754</v>
      </c>
      <c r="E290" s="5">
        <v>6816</v>
      </c>
      <c r="F290" s="5">
        <v>6372</v>
      </c>
      <c r="G290" s="5">
        <v>5247</v>
      </c>
      <c r="H290" s="5">
        <v>5850</v>
      </c>
      <c r="I290" s="4" t="s">
        <v>2</v>
      </c>
      <c r="J290" s="4"/>
    </row>
    <row r="291" spans="1:10" ht="15.75" x14ac:dyDescent="0.3">
      <c r="A291" s="4" t="s">
        <v>53</v>
      </c>
      <c r="B291" s="5">
        <f t="shared" ref="B291:H291" si="35">+B290/365</f>
        <v>19.298630136986301</v>
      </c>
      <c r="C291" s="5">
        <f t="shared" si="35"/>
        <v>21.221917808219178</v>
      </c>
      <c r="D291" s="5">
        <f t="shared" si="35"/>
        <v>13.024657534246575</v>
      </c>
      <c r="E291" s="5">
        <f t="shared" si="35"/>
        <v>18.673972602739727</v>
      </c>
      <c r="F291" s="5">
        <f t="shared" si="35"/>
        <v>17.457534246575342</v>
      </c>
      <c r="G291" s="5">
        <f t="shared" si="35"/>
        <v>14.375342465753425</v>
      </c>
      <c r="H291" s="5">
        <f t="shared" si="35"/>
        <v>16.027397260273972</v>
      </c>
      <c r="I291" s="4" t="s">
        <v>268</v>
      </c>
      <c r="J291" s="4"/>
    </row>
    <row r="292" spans="1:10" x14ac:dyDescent="0.25">
      <c r="A292" s="40"/>
      <c r="E292" s="174"/>
      <c r="F292" s="174"/>
      <c r="G292" s="174"/>
      <c r="H292" s="174"/>
    </row>
  </sheetData>
  <mergeCells count="15">
    <mergeCell ref="A87:J87"/>
    <mergeCell ref="A1:J1"/>
    <mergeCell ref="A4:J4"/>
    <mergeCell ref="A3:J3"/>
    <mergeCell ref="A43:J43"/>
    <mergeCell ref="A71:J71"/>
    <mergeCell ref="A15:J15"/>
    <mergeCell ref="A285:J285"/>
    <mergeCell ref="A103:J103"/>
    <mergeCell ref="A157:J157"/>
    <mergeCell ref="A211:J211"/>
    <mergeCell ref="A221:J221"/>
    <mergeCell ref="A231:J231"/>
    <mergeCell ref="A241:J241"/>
    <mergeCell ref="A258:J258"/>
  </mergeCells>
  <pageMargins left="0.7" right="0.7" top="0.75" bottom="0.75" header="0.3" footer="0.3"/>
  <pageSetup paperSize="9" orientation="portrait" r:id="rId1"/>
  <ignoredErrors>
    <ignoredError sqref="F72 F88" formulaRange="1"/>
    <ignoredError sqref="E261:E28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237"/>
  <sheetViews>
    <sheetView zoomScale="70" zoomScaleNormal="70" workbookViewId="0">
      <pane ySplit="2" topLeftCell="A63" activePane="bottomLeft" state="frozen"/>
      <selection pane="bottomLeft" activeCell="D88" sqref="D88:H88"/>
    </sheetView>
  </sheetViews>
  <sheetFormatPr baseColWidth="10" defaultColWidth="10.7109375" defaultRowHeight="15" x14ac:dyDescent="0.25"/>
  <cols>
    <col min="1" max="1" width="64.28515625" customWidth="1"/>
    <col min="2" max="2" width="18.140625" hidden="1" customWidth="1"/>
    <col min="3" max="3" width="18.140625" bestFit="1" customWidth="1"/>
    <col min="4" max="4" width="16.5703125" customWidth="1"/>
    <col min="5" max="8" width="15.5703125" customWidth="1"/>
    <col min="9" max="9" width="23.42578125" bestFit="1" customWidth="1"/>
    <col min="10" max="10" width="183.7109375" customWidth="1"/>
    <col min="11" max="56" width="10.85546875" style="2"/>
  </cols>
  <sheetData>
    <row r="1" spans="1:56" ht="30" customHeight="1" x14ac:dyDescent="0.25">
      <c r="A1" s="191" t="s">
        <v>70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56" ht="16.5" x14ac:dyDescent="0.3">
      <c r="A2" s="3" t="s">
        <v>0</v>
      </c>
      <c r="B2" s="3">
        <v>2018</v>
      </c>
      <c r="C2" s="3">
        <v>2019</v>
      </c>
      <c r="D2" s="3">
        <v>2020</v>
      </c>
      <c r="E2" s="3">
        <v>2021</v>
      </c>
      <c r="F2" s="3">
        <v>2022</v>
      </c>
      <c r="G2" s="3">
        <v>2023</v>
      </c>
      <c r="H2" s="3">
        <v>2024</v>
      </c>
      <c r="I2" s="3" t="s">
        <v>1</v>
      </c>
      <c r="J2" s="3" t="s">
        <v>49</v>
      </c>
    </row>
    <row r="3" spans="1:56" ht="5.4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56" ht="19.5" x14ac:dyDescent="0.25">
      <c r="A4" s="193" t="s">
        <v>191</v>
      </c>
      <c r="B4" s="193"/>
      <c r="C4" s="193"/>
      <c r="D4" s="193"/>
      <c r="E4" s="193"/>
      <c r="F4" s="193"/>
      <c r="G4" s="193"/>
      <c r="H4" s="193"/>
      <c r="I4" s="193"/>
      <c r="J4" s="193"/>
    </row>
    <row r="5" spans="1:56" ht="15" customHeight="1" x14ac:dyDescent="0.3">
      <c r="A5" s="10" t="s">
        <v>59</v>
      </c>
      <c r="B5" s="11">
        <v>1094959</v>
      </c>
      <c r="C5" s="11">
        <v>928876</v>
      </c>
      <c r="D5" s="11">
        <v>782517</v>
      </c>
      <c r="E5" s="11">
        <v>763820</v>
      </c>
      <c r="F5" s="11">
        <v>968722</v>
      </c>
      <c r="G5" s="11">
        <v>982406</v>
      </c>
      <c r="H5" s="11">
        <v>1286941</v>
      </c>
      <c r="I5" s="136" t="s">
        <v>2</v>
      </c>
      <c r="J5" s="12"/>
    </row>
    <row r="6" spans="1:56" s="1" customFormat="1" ht="15" customHeight="1" x14ac:dyDescent="0.3">
      <c r="A6" s="10" t="s">
        <v>60</v>
      </c>
      <c r="B6" s="11">
        <f t="shared" ref="B6:H6" si="0">B5/365/24</f>
        <v>124.99531963470319</v>
      </c>
      <c r="C6" s="11">
        <f t="shared" si="0"/>
        <v>106.03607305936073</v>
      </c>
      <c r="D6" s="11">
        <f t="shared" si="0"/>
        <v>89.328424657534242</v>
      </c>
      <c r="E6" s="11">
        <f t="shared" si="0"/>
        <v>87.194063926940643</v>
      </c>
      <c r="F6" s="11">
        <f t="shared" si="0"/>
        <v>110.58470319634704</v>
      </c>
      <c r="G6" s="11">
        <f t="shared" si="0"/>
        <v>112.14680365296805</v>
      </c>
      <c r="H6" s="11">
        <f t="shared" si="0"/>
        <v>146.91107305936075</v>
      </c>
      <c r="I6" s="137" t="s">
        <v>268</v>
      </c>
      <c r="J6" s="1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5" customHeight="1" x14ac:dyDescent="0.3">
      <c r="A7" s="12" t="s">
        <v>13</v>
      </c>
      <c r="B7" s="11">
        <v>202884</v>
      </c>
      <c r="C7" s="11">
        <v>152816</v>
      </c>
      <c r="D7" s="11">
        <v>106578</v>
      </c>
      <c r="E7" s="11">
        <v>146514</v>
      </c>
      <c r="F7" s="11">
        <v>209929</v>
      </c>
      <c r="G7" s="11">
        <v>261690</v>
      </c>
      <c r="H7" s="11">
        <v>458257</v>
      </c>
      <c r="I7" s="137" t="s">
        <v>2</v>
      </c>
      <c r="J7" s="12"/>
    </row>
    <row r="8" spans="1:56" s="1" customFormat="1" ht="15.75" x14ac:dyDescent="0.3">
      <c r="A8" s="12" t="s">
        <v>61</v>
      </c>
      <c r="B8" s="11">
        <v>24</v>
      </c>
      <c r="C8" s="11">
        <f t="shared" ref="C8:H8" si="1">C7/365/24</f>
        <v>17.44474885844749</v>
      </c>
      <c r="D8" s="11">
        <f t="shared" si="1"/>
        <v>12.166438356164385</v>
      </c>
      <c r="E8" s="11">
        <f t="shared" si="1"/>
        <v>16.725342465753425</v>
      </c>
      <c r="F8" s="11">
        <f t="shared" si="1"/>
        <v>23.964497716894979</v>
      </c>
      <c r="G8" s="11">
        <f t="shared" si="1"/>
        <v>29.873287671232877</v>
      </c>
      <c r="H8" s="11">
        <f t="shared" si="1"/>
        <v>52.31244292237443</v>
      </c>
      <c r="I8" s="137" t="s">
        <v>268</v>
      </c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ht="15.75" x14ac:dyDescent="0.3">
      <c r="A9" s="12" t="s">
        <v>16</v>
      </c>
      <c r="B9" s="11">
        <v>117361</v>
      </c>
      <c r="C9" s="11">
        <v>85275</v>
      </c>
      <c r="D9" s="11">
        <v>59006</v>
      </c>
      <c r="E9" s="11">
        <v>83072</v>
      </c>
      <c r="F9" s="11">
        <v>98452</v>
      </c>
      <c r="G9" s="11">
        <v>107293</v>
      </c>
      <c r="H9" s="11">
        <v>161949</v>
      </c>
      <c r="I9" s="137" t="s">
        <v>2</v>
      </c>
      <c r="J9" s="13" t="s">
        <v>280</v>
      </c>
    </row>
    <row r="10" spans="1:56" ht="15.75" x14ac:dyDescent="0.3">
      <c r="A10" s="12" t="s">
        <v>17</v>
      </c>
      <c r="B10" s="11">
        <v>53447</v>
      </c>
      <c r="C10" s="11">
        <v>47361</v>
      </c>
      <c r="D10" s="11">
        <v>34267</v>
      </c>
      <c r="E10" s="11">
        <v>45635</v>
      </c>
      <c r="F10" s="11">
        <v>64332</v>
      </c>
      <c r="G10" s="11">
        <v>77770</v>
      </c>
      <c r="H10" s="11">
        <v>134890</v>
      </c>
      <c r="I10" s="137" t="s">
        <v>2</v>
      </c>
      <c r="J10" s="12" t="s">
        <v>18</v>
      </c>
    </row>
    <row r="11" spans="1:56" ht="15.75" x14ac:dyDescent="0.3">
      <c r="A11" s="12" t="s">
        <v>14</v>
      </c>
      <c r="B11" s="11">
        <v>704635</v>
      </c>
      <c r="C11" s="11">
        <v>570431</v>
      </c>
      <c r="D11" s="11">
        <v>481802</v>
      </c>
      <c r="E11" s="11">
        <v>427277</v>
      </c>
      <c r="F11" s="11">
        <v>563202</v>
      </c>
      <c r="G11" s="11">
        <v>505955</v>
      </c>
      <c r="H11" s="11">
        <v>646609</v>
      </c>
      <c r="I11" s="137" t="s">
        <v>2</v>
      </c>
      <c r="J11" s="12"/>
    </row>
    <row r="12" spans="1:56" s="1" customFormat="1" ht="15.75" x14ac:dyDescent="0.3">
      <c r="A12" s="12" t="s">
        <v>62</v>
      </c>
      <c r="B12" s="11">
        <v>82</v>
      </c>
      <c r="C12" s="11">
        <f t="shared" ref="C12:H12" si="2">C11/365/24</f>
        <v>65.117694063926947</v>
      </c>
      <c r="D12" s="11">
        <f t="shared" si="2"/>
        <v>55.00022831050228</v>
      </c>
      <c r="E12" s="11">
        <f t="shared" si="2"/>
        <v>48.775913242009132</v>
      </c>
      <c r="F12" s="11">
        <f t="shared" si="2"/>
        <v>64.292465753424651</v>
      </c>
      <c r="G12" s="11">
        <f t="shared" si="2"/>
        <v>57.7574200913242</v>
      </c>
      <c r="H12" s="11">
        <f t="shared" si="2"/>
        <v>73.813812785388123</v>
      </c>
      <c r="I12" s="137" t="s">
        <v>268</v>
      </c>
      <c r="J12" s="1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ht="30" customHeight="1" x14ac:dyDescent="0.25">
      <c r="A13" s="14" t="s">
        <v>19</v>
      </c>
      <c r="B13" s="11">
        <v>135538</v>
      </c>
      <c r="C13" s="11">
        <v>105006</v>
      </c>
      <c r="D13" s="11">
        <v>122778</v>
      </c>
      <c r="E13" s="11">
        <v>69521</v>
      </c>
      <c r="F13" s="11">
        <v>80473</v>
      </c>
      <c r="G13" s="11">
        <v>72706</v>
      </c>
      <c r="H13" s="11">
        <v>111567</v>
      </c>
      <c r="I13" s="136" t="s">
        <v>2</v>
      </c>
      <c r="J13" s="14" t="s">
        <v>20</v>
      </c>
    </row>
    <row r="14" spans="1:56" ht="30" customHeight="1" x14ac:dyDescent="0.25">
      <c r="A14" s="14" t="s">
        <v>421</v>
      </c>
      <c r="B14" s="11"/>
      <c r="C14" s="11">
        <v>35363</v>
      </c>
      <c r="D14" s="11">
        <v>24110</v>
      </c>
      <c r="E14" s="11">
        <v>20841</v>
      </c>
      <c r="F14" s="11">
        <v>81258</v>
      </c>
      <c r="G14" s="11">
        <v>81671</v>
      </c>
      <c r="H14" s="11">
        <v>113405</v>
      </c>
      <c r="I14" s="136" t="s">
        <v>2</v>
      </c>
      <c r="J14" s="14" t="s">
        <v>423</v>
      </c>
    </row>
    <row r="15" spans="1:56" ht="30.75" customHeight="1" x14ac:dyDescent="0.25">
      <c r="A15" s="14" t="s">
        <v>21</v>
      </c>
      <c r="B15" s="11">
        <v>73385</v>
      </c>
      <c r="C15" s="11">
        <v>67768</v>
      </c>
      <c r="D15" s="11">
        <v>57741</v>
      </c>
      <c r="E15" s="11">
        <v>66859</v>
      </c>
      <c r="F15" s="11">
        <v>76545</v>
      </c>
      <c r="G15" s="11">
        <v>52551</v>
      </c>
      <c r="H15" s="11">
        <v>41903</v>
      </c>
      <c r="I15" s="136" t="s">
        <v>2</v>
      </c>
      <c r="J15" s="14" t="s">
        <v>22</v>
      </c>
    </row>
    <row r="16" spans="1:56" ht="15.75" x14ac:dyDescent="0.3">
      <c r="A16" s="12" t="s">
        <v>23</v>
      </c>
      <c r="B16" s="11">
        <v>70419</v>
      </c>
      <c r="C16" s="11">
        <v>59010</v>
      </c>
      <c r="D16" s="11">
        <v>47353</v>
      </c>
      <c r="E16" s="11">
        <v>51570</v>
      </c>
      <c r="F16" s="11">
        <v>76740</v>
      </c>
      <c r="G16" s="11">
        <v>68577</v>
      </c>
      <c r="H16" s="11">
        <v>73345</v>
      </c>
      <c r="I16" s="137" t="s">
        <v>2</v>
      </c>
      <c r="J16" s="12" t="s">
        <v>24</v>
      </c>
    </row>
    <row r="17" spans="1:56" ht="15.75" x14ac:dyDescent="0.3">
      <c r="A17" s="12" t="s">
        <v>15</v>
      </c>
      <c r="B17" s="11">
        <v>187440</v>
      </c>
      <c r="C17" s="11">
        <v>205629</v>
      </c>
      <c r="D17" s="11">
        <v>194137</v>
      </c>
      <c r="E17" s="11">
        <v>190029</v>
      </c>
      <c r="F17" s="11">
        <v>193504</v>
      </c>
      <c r="G17" s="11">
        <v>214761</v>
      </c>
      <c r="H17" s="11">
        <v>182075</v>
      </c>
      <c r="I17" s="137" t="s">
        <v>2</v>
      </c>
      <c r="J17" s="12"/>
    </row>
    <row r="18" spans="1:56" s="1" customFormat="1" ht="15.75" x14ac:dyDescent="0.3">
      <c r="A18" s="12" t="s">
        <v>63</v>
      </c>
      <c r="B18" s="11">
        <v>22</v>
      </c>
      <c r="C18" s="11">
        <f t="shared" ref="C18:H18" si="3">C17/365/24</f>
        <v>23.473630136986301</v>
      </c>
      <c r="D18" s="11">
        <f t="shared" si="3"/>
        <v>22.161757990867581</v>
      </c>
      <c r="E18" s="11">
        <f t="shared" si="3"/>
        <v>21.69280821917808</v>
      </c>
      <c r="F18" s="11">
        <f t="shared" si="3"/>
        <v>22.089497716894979</v>
      </c>
      <c r="G18" s="11">
        <f t="shared" si="3"/>
        <v>24.516095890410956</v>
      </c>
      <c r="H18" s="11">
        <f t="shared" si="3"/>
        <v>20.784817351598175</v>
      </c>
      <c r="I18" s="137" t="s">
        <v>268</v>
      </c>
      <c r="J18" s="1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ht="29.25" customHeight="1" x14ac:dyDescent="0.3">
      <c r="A19" s="12" t="s">
        <v>25</v>
      </c>
      <c r="B19" s="11">
        <v>23630</v>
      </c>
      <c r="C19" s="11">
        <v>28256</v>
      </c>
      <c r="D19" s="11">
        <v>16414</v>
      </c>
      <c r="E19" s="11">
        <v>24956</v>
      </c>
      <c r="F19" s="11">
        <v>31004</v>
      </c>
      <c r="G19" s="11">
        <v>31495</v>
      </c>
      <c r="H19" s="11">
        <v>27857</v>
      </c>
      <c r="I19" s="137" t="s">
        <v>2</v>
      </c>
      <c r="J19" s="14" t="s">
        <v>50</v>
      </c>
    </row>
    <row r="20" spans="1:56" ht="15.75" x14ac:dyDescent="0.3">
      <c r="A20" s="12" t="s">
        <v>26</v>
      </c>
      <c r="B20" s="11">
        <v>22661</v>
      </c>
      <c r="C20" s="11">
        <v>25551</v>
      </c>
      <c r="D20" s="11">
        <v>13612</v>
      </c>
      <c r="E20" s="11">
        <v>15130</v>
      </c>
      <c r="F20" s="11">
        <v>16336</v>
      </c>
      <c r="G20" s="11">
        <v>16226</v>
      </c>
      <c r="H20" s="11">
        <v>19259</v>
      </c>
      <c r="I20" s="137" t="s">
        <v>2</v>
      </c>
      <c r="J20" s="12" t="s">
        <v>27</v>
      </c>
    </row>
    <row r="21" spans="1:56" ht="15.75" x14ac:dyDescent="0.3">
      <c r="A21" s="12" t="s">
        <v>28</v>
      </c>
      <c r="B21" s="11">
        <v>21028</v>
      </c>
      <c r="C21" s="11">
        <v>23215</v>
      </c>
      <c r="D21" s="11">
        <v>28673</v>
      </c>
      <c r="E21" s="11">
        <v>32877</v>
      </c>
      <c r="F21" s="11">
        <v>35311</v>
      </c>
      <c r="G21" s="11">
        <v>35941</v>
      </c>
      <c r="H21" s="11">
        <v>28950</v>
      </c>
      <c r="I21" s="137" t="s">
        <v>2</v>
      </c>
      <c r="J21" s="12" t="s">
        <v>29</v>
      </c>
    </row>
    <row r="22" spans="1:56" ht="15.75" x14ac:dyDescent="0.3">
      <c r="A22" s="12" t="s">
        <v>422</v>
      </c>
      <c r="B22" s="11"/>
      <c r="C22" s="11">
        <v>17133</v>
      </c>
      <c r="D22" s="11">
        <v>14566</v>
      </c>
      <c r="E22" s="11">
        <v>10813</v>
      </c>
      <c r="F22" s="11">
        <v>8898</v>
      </c>
      <c r="G22" s="11">
        <v>8419</v>
      </c>
      <c r="H22" s="11">
        <v>11927</v>
      </c>
      <c r="I22" s="137" t="s">
        <v>2</v>
      </c>
      <c r="J22" s="12" t="s">
        <v>424</v>
      </c>
    </row>
    <row r="23" spans="1:56" ht="15.75" x14ac:dyDescent="0.3">
      <c r="A23" s="12" t="s">
        <v>90</v>
      </c>
      <c r="B23" s="11">
        <v>207</v>
      </c>
      <c r="C23" s="11">
        <v>177</v>
      </c>
      <c r="D23" s="11">
        <v>25886</v>
      </c>
      <c r="E23" s="11">
        <v>4107</v>
      </c>
      <c r="F23" s="11">
        <v>226</v>
      </c>
      <c r="G23" s="11">
        <v>355</v>
      </c>
      <c r="H23" s="11">
        <v>348</v>
      </c>
      <c r="I23" s="137" t="s">
        <v>2</v>
      </c>
      <c r="J23" s="12" t="s">
        <v>91</v>
      </c>
    </row>
    <row r="24" spans="1:56" ht="15.75" x14ac:dyDescent="0.3">
      <c r="A24" s="12" t="s">
        <v>303</v>
      </c>
      <c r="B24" s="11">
        <v>19771</v>
      </c>
      <c r="C24" s="11">
        <v>18567</v>
      </c>
      <c r="D24" s="11">
        <v>20759</v>
      </c>
      <c r="E24" s="11">
        <v>27399</v>
      </c>
      <c r="F24" s="11">
        <v>26642</v>
      </c>
      <c r="G24" s="11">
        <v>20283</v>
      </c>
      <c r="H24" s="11">
        <v>10008</v>
      </c>
      <c r="I24" s="137" t="s">
        <v>2</v>
      </c>
      <c r="J24" s="12" t="s">
        <v>304</v>
      </c>
    </row>
    <row r="25" spans="1:56" ht="15.75" x14ac:dyDescent="0.3">
      <c r="A25" s="12" t="s">
        <v>305</v>
      </c>
      <c r="B25" s="11">
        <v>12388</v>
      </c>
      <c r="C25" s="11">
        <v>23215</v>
      </c>
      <c r="D25" s="11">
        <v>6423</v>
      </c>
      <c r="E25" s="11">
        <v>11244</v>
      </c>
      <c r="F25" s="11">
        <v>10282</v>
      </c>
      <c r="G25" s="11">
        <v>8766</v>
      </c>
      <c r="H25" s="11">
        <v>6436</v>
      </c>
      <c r="I25" s="137" t="s">
        <v>2</v>
      </c>
      <c r="J25" s="12" t="s">
        <v>306</v>
      </c>
    </row>
    <row r="26" spans="1:56" s="2" customFormat="1" ht="15.75" x14ac:dyDescent="0.3">
      <c r="A26" s="12" t="s">
        <v>92</v>
      </c>
      <c r="B26" s="11">
        <v>13357</v>
      </c>
      <c r="C26" s="11">
        <v>20493</v>
      </c>
      <c r="D26" s="11">
        <v>22139</v>
      </c>
      <c r="E26" s="11">
        <v>13731</v>
      </c>
      <c r="F26" s="11">
        <v>16575</v>
      </c>
      <c r="G26" s="11">
        <v>21083</v>
      </c>
      <c r="H26" s="11">
        <v>15366</v>
      </c>
      <c r="I26" s="137" t="s">
        <v>2</v>
      </c>
      <c r="J26" s="12" t="s">
        <v>93</v>
      </c>
    </row>
    <row r="27" spans="1:56" s="2" customFormat="1" ht="15.75" x14ac:dyDescent="0.3">
      <c r="A27" s="37"/>
      <c r="B27" s="45"/>
      <c r="C27" s="45"/>
      <c r="D27" s="45"/>
      <c r="E27" s="45"/>
      <c r="F27" s="45"/>
      <c r="G27" s="45"/>
      <c r="H27" s="45"/>
      <c r="I27" s="37"/>
      <c r="J27" s="37"/>
    </row>
    <row r="28" spans="1:56" s="2" customFormat="1" ht="19.5" x14ac:dyDescent="0.35">
      <c r="A28" s="187" t="s">
        <v>30</v>
      </c>
      <c r="B28" s="187"/>
      <c r="C28" s="187"/>
      <c r="D28" s="187"/>
      <c r="E28" s="187"/>
      <c r="F28" s="187"/>
      <c r="G28" s="187"/>
      <c r="H28" s="187"/>
      <c r="I28" s="187"/>
      <c r="J28" s="187"/>
    </row>
    <row r="29" spans="1:56" s="2" customFormat="1" ht="15.75" x14ac:dyDescent="0.3">
      <c r="A29" s="50" t="s">
        <v>31</v>
      </c>
      <c r="B29" s="51">
        <v>0.16800000000000001</v>
      </c>
      <c r="C29" s="51">
        <v>0.159</v>
      </c>
      <c r="D29" s="51">
        <v>0.17799999999999999</v>
      </c>
      <c r="E29" s="51">
        <v>0.17399999999999999</v>
      </c>
      <c r="F29" s="51">
        <v>0.17299999999999999</v>
      </c>
      <c r="G29" s="51">
        <v>0.17499999999999999</v>
      </c>
      <c r="H29" s="51">
        <v>0.16200000000000001</v>
      </c>
      <c r="I29" s="138" t="s">
        <v>32</v>
      </c>
      <c r="J29" s="50" t="s">
        <v>77</v>
      </c>
    </row>
    <row r="30" spans="1:56" s="2" customFormat="1" ht="15.75" x14ac:dyDescent="0.3">
      <c r="A30" s="15" t="s">
        <v>33</v>
      </c>
      <c r="B30" s="16">
        <v>0.114</v>
      </c>
      <c r="C30" s="16">
        <v>0.13100000000000001</v>
      </c>
      <c r="D30" s="16">
        <v>0.11799999999999999</v>
      </c>
      <c r="E30" s="16">
        <v>0.13600000000000001</v>
      </c>
      <c r="F30" s="16">
        <v>0.14799999999999999</v>
      </c>
      <c r="G30" s="16">
        <v>0.14299999999999999</v>
      </c>
      <c r="H30" s="16">
        <v>0.128</v>
      </c>
      <c r="I30" s="139" t="s">
        <v>32</v>
      </c>
      <c r="J30" s="15" t="s">
        <v>77</v>
      </c>
    </row>
    <row r="31" spans="1:56" s="2" customFormat="1" ht="15.75" x14ac:dyDescent="0.3">
      <c r="A31" s="15" t="s">
        <v>34</v>
      </c>
      <c r="B31" s="16">
        <v>0.10299999999999999</v>
      </c>
      <c r="C31" s="16">
        <v>0.111</v>
      </c>
      <c r="D31" s="16">
        <v>0.109</v>
      </c>
      <c r="E31" s="16">
        <v>0.111</v>
      </c>
      <c r="F31" s="16">
        <v>0.12</v>
      </c>
      <c r="G31" s="16">
        <v>0.13700000000000001</v>
      </c>
      <c r="H31" s="16">
        <v>0.14299999999999999</v>
      </c>
      <c r="I31" s="139" t="s">
        <v>32</v>
      </c>
      <c r="J31" s="15" t="s">
        <v>77</v>
      </c>
    </row>
    <row r="32" spans="1:56" s="2" customFormat="1" ht="15.75" x14ac:dyDescent="0.3">
      <c r="A32" s="15" t="s">
        <v>35</v>
      </c>
      <c r="B32" s="16">
        <v>5.7000000000000002E-2</v>
      </c>
      <c r="C32" s="16">
        <v>6.4000000000000001E-2</v>
      </c>
      <c r="D32" s="16">
        <v>5.7000000000000002E-2</v>
      </c>
      <c r="E32" s="16">
        <v>6.4000000000000001E-2</v>
      </c>
      <c r="F32" s="16">
        <v>7.0000000000000007E-2</v>
      </c>
      <c r="G32" s="16">
        <v>7.3999999999999996E-2</v>
      </c>
      <c r="H32" s="16">
        <v>7.5999999999999998E-2</v>
      </c>
      <c r="I32" s="139" t="s">
        <v>32</v>
      </c>
      <c r="J32" s="15" t="s">
        <v>77</v>
      </c>
    </row>
    <row r="33" spans="1:10" s="2" customFormat="1" ht="15.75" x14ac:dyDescent="0.3">
      <c r="A33" s="47"/>
      <c r="B33" s="48"/>
      <c r="C33" s="48"/>
      <c r="D33" s="48"/>
      <c r="E33" s="48"/>
      <c r="F33" s="48"/>
      <c r="G33" s="48"/>
      <c r="H33" s="48"/>
      <c r="I33" s="47"/>
      <c r="J33" s="47"/>
    </row>
    <row r="34" spans="1:10" s="2" customFormat="1" ht="19.5" x14ac:dyDescent="0.35">
      <c r="A34" s="192" t="s">
        <v>192</v>
      </c>
      <c r="B34" s="187"/>
      <c r="C34" s="187"/>
      <c r="D34" s="187"/>
      <c r="E34" s="187"/>
      <c r="F34" s="187"/>
      <c r="G34" s="187"/>
      <c r="H34" s="187"/>
      <c r="I34" s="187"/>
      <c r="J34" s="187"/>
    </row>
    <row r="35" spans="1:10" s="2" customFormat="1" ht="15.75" x14ac:dyDescent="0.3">
      <c r="A35" s="17" t="s">
        <v>119</v>
      </c>
      <c r="B35" s="18">
        <v>2894327</v>
      </c>
      <c r="C35" s="18">
        <v>3004308.0747612673</v>
      </c>
      <c r="D35" s="18">
        <v>3070704</v>
      </c>
      <c r="E35" s="18">
        <v>3186730</v>
      </c>
      <c r="F35" s="18">
        <f>SUM(F36:F44)</f>
        <v>3303476</v>
      </c>
      <c r="G35" s="18">
        <v>3422588</v>
      </c>
      <c r="H35" s="18">
        <v>3531251</v>
      </c>
      <c r="I35" s="140" t="s">
        <v>45</v>
      </c>
      <c r="J35" s="19"/>
    </row>
    <row r="36" spans="1:10" s="2" customFormat="1" ht="15.75" x14ac:dyDescent="0.3">
      <c r="A36" s="19" t="s">
        <v>36</v>
      </c>
      <c r="B36" s="20">
        <v>1254803</v>
      </c>
      <c r="C36" s="20">
        <v>1284950</v>
      </c>
      <c r="D36" s="20">
        <v>1295519</v>
      </c>
      <c r="E36" s="20">
        <v>1315105</v>
      </c>
      <c r="F36" s="20">
        <v>1326334</v>
      </c>
      <c r="G36" s="20">
        <v>1334659</v>
      </c>
      <c r="H36" s="20">
        <v>1334812.878</v>
      </c>
      <c r="I36" s="140" t="s">
        <v>45</v>
      </c>
      <c r="J36" s="19"/>
    </row>
    <row r="37" spans="1:10" s="2" customFormat="1" ht="15.75" x14ac:dyDescent="0.3">
      <c r="A37" s="19" t="s">
        <v>37</v>
      </c>
      <c r="B37" s="20">
        <v>472955</v>
      </c>
      <c r="C37" s="20">
        <v>511728</v>
      </c>
      <c r="D37" s="20">
        <v>539881</v>
      </c>
      <c r="E37" s="20">
        <v>558282</v>
      </c>
      <c r="F37" s="20">
        <v>558197</v>
      </c>
      <c r="G37" s="20">
        <v>559998</v>
      </c>
      <c r="H37" s="20">
        <v>561468.90899999999</v>
      </c>
      <c r="I37" s="140" t="s">
        <v>45</v>
      </c>
      <c r="J37" s="19"/>
    </row>
    <row r="38" spans="1:10" s="2" customFormat="1" ht="15.75" x14ac:dyDescent="0.3">
      <c r="A38" s="19" t="s">
        <v>38</v>
      </c>
      <c r="B38" s="20">
        <v>305855</v>
      </c>
      <c r="C38" s="20">
        <v>321579</v>
      </c>
      <c r="D38" s="20">
        <v>334791</v>
      </c>
      <c r="E38" s="20">
        <v>357001</v>
      </c>
      <c r="F38" s="20">
        <v>381245</v>
      </c>
      <c r="G38" s="20">
        <v>405499</v>
      </c>
      <c r="H38" s="20">
        <v>427281.37099999998</v>
      </c>
      <c r="I38" s="140" t="s">
        <v>45</v>
      </c>
      <c r="J38" s="19"/>
    </row>
    <row r="39" spans="1:10" s="2" customFormat="1" ht="15.75" x14ac:dyDescent="0.3">
      <c r="A39" s="19" t="s">
        <v>39</v>
      </c>
      <c r="B39" s="20">
        <v>391591</v>
      </c>
      <c r="C39" s="20">
        <v>403811</v>
      </c>
      <c r="D39" s="20">
        <v>409156</v>
      </c>
      <c r="E39" s="20">
        <v>449786</v>
      </c>
      <c r="F39" s="20">
        <v>516884</v>
      </c>
      <c r="G39" s="20">
        <v>588186</v>
      </c>
      <c r="H39" s="20">
        <v>660343.93700000003</v>
      </c>
      <c r="I39" s="140" t="s">
        <v>45</v>
      </c>
      <c r="J39" s="19"/>
    </row>
    <row r="40" spans="1:10" s="2" customFormat="1" ht="15.75" x14ac:dyDescent="0.3">
      <c r="A40" s="19" t="s">
        <v>40</v>
      </c>
      <c r="B40" s="20">
        <v>44349</v>
      </c>
      <c r="C40" s="20">
        <v>45348</v>
      </c>
      <c r="D40" s="20">
        <v>45971</v>
      </c>
      <c r="E40" s="20">
        <v>46869</v>
      </c>
      <c r="F40" s="20">
        <v>47753</v>
      </c>
      <c r="G40" s="20">
        <v>49004</v>
      </c>
      <c r="H40" s="20">
        <v>49437.514000000003</v>
      </c>
      <c r="I40" s="140" t="s">
        <v>45</v>
      </c>
      <c r="J40" s="19"/>
    </row>
    <row r="41" spans="1:10" s="2" customFormat="1" ht="15.75" x14ac:dyDescent="0.3">
      <c r="A41" s="19" t="s">
        <v>41</v>
      </c>
      <c r="B41" s="20">
        <v>90315</v>
      </c>
      <c r="C41" s="20">
        <v>98195</v>
      </c>
      <c r="D41" s="20">
        <v>98253</v>
      </c>
      <c r="E41" s="20">
        <v>98184</v>
      </c>
      <c r="F41" s="20">
        <v>98588</v>
      </c>
      <c r="G41" s="20">
        <v>98833</v>
      </c>
      <c r="H41" s="20">
        <v>98875.028000000006</v>
      </c>
      <c r="I41" s="140" t="s">
        <v>45</v>
      </c>
      <c r="J41" s="19"/>
    </row>
    <row r="42" spans="1:10" s="2" customFormat="1" ht="15.75" x14ac:dyDescent="0.3">
      <c r="A42" s="19" t="s">
        <v>42</v>
      </c>
      <c r="B42" s="20">
        <v>217931</v>
      </c>
      <c r="C42" s="20">
        <v>217548</v>
      </c>
      <c r="D42" s="20">
        <v>221891</v>
      </c>
      <c r="E42" s="20">
        <v>230035</v>
      </c>
      <c r="F42" s="20">
        <v>237723</v>
      </c>
      <c r="G42" s="20">
        <v>245184</v>
      </c>
      <c r="H42" s="20">
        <v>250718.82099999997</v>
      </c>
      <c r="I42" s="140" t="s">
        <v>45</v>
      </c>
      <c r="J42" s="19"/>
    </row>
    <row r="43" spans="1:10" s="2" customFormat="1" ht="15.75" x14ac:dyDescent="0.3">
      <c r="A43" s="19" t="s">
        <v>43</v>
      </c>
      <c r="B43" s="20">
        <v>47074</v>
      </c>
      <c r="C43" s="20">
        <v>48385</v>
      </c>
      <c r="D43" s="20">
        <v>49092</v>
      </c>
      <c r="E43" s="20">
        <v>50802</v>
      </c>
      <c r="F43" s="20">
        <v>52500</v>
      </c>
      <c r="G43" s="20">
        <v>54119</v>
      </c>
      <c r="H43" s="20">
        <v>56500.016000000003</v>
      </c>
      <c r="I43" s="140" t="s">
        <v>45</v>
      </c>
      <c r="J43" s="19"/>
    </row>
    <row r="44" spans="1:10" s="2" customFormat="1" ht="15.75" x14ac:dyDescent="0.3">
      <c r="A44" s="19" t="s">
        <v>44</v>
      </c>
      <c r="B44" s="20">
        <v>69454</v>
      </c>
      <c r="C44" s="20">
        <v>72764</v>
      </c>
      <c r="D44" s="20">
        <v>76150</v>
      </c>
      <c r="E44" s="20">
        <v>80666</v>
      </c>
      <c r="F44" s="20">
        <v>84252</v>
      </c>
      <c r="G44" s="20">
        <v>87106</v>
      </c>
      <c r="H44" s="20">
        <v>91812.525999999998</v>
      </c>
      <c r="I44" s="140" t="s">
        <v>45</v>
      </c>
      <c r="J44" s="19"/>
    </row>
    <row r="45" spans="1:10" s="2" customFormat="1" ht="15.75" x14ac:dyDescent="0.3">
      <c r="A45" s="4"/>
      <c r="B45" s="5"/>
      <c r="C45" s="5"/>
      <c r="D45" s="5"/>
      <c r="E45" s="5"/>
      <c r="F45" s="5"/>
      <c r="G45" s="5"/>
      <c r="H45" s="5"/>
      <c r="I45" s="4"/>
      <c r="J45" s="4"/>
    </row>
    <row r="46" spans="1:10" s="2" customFormat="1" ht="15.75" x14ac:dyDescent="0.3">
      <c r="A46" s="17" t="s">
        <v>118</v>
      </c>
      <c r="B46" s="18">
        <f t="shared" ref="B46:F46" si="4">SUM(B47:B70)</f>
        <v>2894327</v>
      </c>
      <c r="C46" s="18">
        <f t="shared" si="4"/>
        <v>3004308</v>
      </c>
      <c r="D46" s="18">
        <f t="shared" si="4"/>
        <v>3070704</v>
      </c>
      <c r="E46" s="18">
        <f t="shared" si="4"/>
        <v>3186730</v>
      </c>
      <c r="F46" s="18">
        <f t="shared" si="4"/>
        <v>3303476</v>
      </c>
      <c r="G46" s="18">
        <v>3422588</v>
      </c>
      <c r="H46" s="18">
        <v>3531251</v>
      </c>
      <c r="I46" s="140" t="s">
        <v>45</v>
      </c>
      <c r="J46" s="19"/>
    </row>
    <row r="47" spans="1:10" s="2" customFormat="1" ht="15.75" x14ac:dyDescent="0.3">
      <c r="A47" s="19" t="s">
        <v>340</v>
      </c>
      <c r="B47" s="20">
        <v>2182</v>
      </c>
      <c r="C47" s="20">
        <v>2142</v>
      </c>
      <c r="D47" s="20">
        <v>2119</v>
      </c>
      <c r="E47" s="20">
        <v>2079</v>
      </c>
      <c r="F47" s="20">
        <v>2041</v>
      </c>
      <c r="G47" s="20">
        <v>2005</v>
      </c>
      <c r="H47" s="20">
        <v>1940.7177908056226</v>
      </c>
      <c r="I47" s="140" t="s">
        <v>45</v>
      </c>
      <c r="J47" s="19"/>
    </row>
    <row r="48" spans="1:10" s="2" customFormat="1" ht="15.75" x14ac:dyDescent="0.3">
      <c r="A48" s="19" t="s">
        <v>94</v>
      </c>
      <c r="B48" s="20">
        <v>36190</v>
      </c>
      <c r="C48" s="20">
        <v>37703</v>
      </c>
      <c r="D48" s="20">
        <v>38725</v>
      </c>
      <c r="E48" s="20">
        <v>40373</v>
      </c>
      <c r="F48" s="20">
        <v>41857</v>
      </c>
      <c r="G48" s="20">
        <v>43610</v>
      </c>
      <c r="H48" s="20">
        <v>44902.82123169351</v>
      </c>
      <c r="I48" s="140" t="s">
        <v>45</v>
      </c>
      <c r="J48" s="19"/>
    </row>
    <row r="49" spans="1:10" s="2" customFormat="1" ht="15.75" x14ac:dyDescent="0.3">
      <c r="A49" s="19" t="s">
        <v>95</v>
      </c>
      <c r="B49" s="20">
        <v>4120</v>
      </c>
      <c r="C49" s="20">
        <v>4048</v>
      </c>
      <c r="D49" s="20">
        <v>3975</v>
      </c>
      <c r="E49" s="20">
        <v>3929</v>
      </c>
      <c r="F49" s="20">
        <v>3878</v>
      </c>
      <c r="G49" s="20">
        <v>3822</v>
      </c>
      <c r="H49" s="20">
        <v>3753.3485287449876</v>
      </c>
      <c r="I49" s="140" t="s">
        <v>45</v>
      </c>
      <c r="J49" s="19"/>
    </row>
    <row r="50" spans="1:10" s="2" customFormat="1" ht="15.75" x14ac:dyDescent="0.3">
      <c r="A50" s="19" t="s">
        <v>96</v>
      </c>
      <c r="B50" s="20">
        <v>211735</v>
      </c>
      <c r="C50" s="20">
        <v>222491</v>
      </c>
      <c r="D50" s="20">
        <v>229266</v>
      </c>
      <c r="E50" s="20">
        <v>241743</v>
      </c>
      <c r="F50" s="20">
        <v>254086</v>
      </c>
      <c r="G50" s="20">
        <v>266709</v>
      </c>
      <c r="H50" s="20">
        <v>279626.34991408134</v>
      </c>
      <c r="I50" s="140" t="s">
        <v>45</v>
      </c>
      <c r="J50" s="19"/>
    </row>
    <row r="51" spans="1:10" s="2" customFormat="1" ht="15.75" x14ac:dyDescent="0.3">
      <c r="A51" s="19" t="s">
        <v>97</v>
      </c>
      <c r="B51" s="20">
        <v>5918</v>
      </c>
      <c r="C51" s="20">
        <v>5798</v>
      </c>
      <c r="D51" s="20">
        <v>5686</v>
      </c>
      <c r="E51" s="20">
        <v>5687</v>
      </c>
      <c r="F51" s="20">
        <v>5705</v>
      </c>
      <c r="G51" s="20">
        <v>5745</v>
      </c>
      <c r="H51" s="20">
        <v>5742.4183247292376</v>
      </c>
      <c r="I51" s="140" t="s">
        <v>45</v>
      </c>
      <c r="J51" s="19"/>
    </row>
    <row r="52" spans="1:10" s="2" customFormat="1" ht="15.75" x14ac:dyDescent="0.3">
      <c r="A52" s="19" t="s">
        <v>98</v>
      </c>
      <c r="B52" s="20">
        <v>27674</v>
      </c>
      <c r="C52" s="20">
        <v>29036</v>
      </c>
      <c r="D52" s="20">
        <v>30014</v>
      </c>
      <c r="E52" s="20">
        <v>32765</v>
      </c>
      <c r="F52" s="20">
        <v>35274</v>
      </c>
      <c r="G52" s="20">
        <v>37388</v>
      </c>
      <c r="H52" s="20">
        <v>39462.176465280623</v>
      </c>
      <c r="I52" s="140" t="s">
        <v>45</v>
      </c>
      <c r="J52" s="19"/>
    </row>
    <row r="53" spans="1:10" s="2" customFormat="1" ht="15.75" x14ac:dyDescent="0.3">
      <c r="A53" s="19" t="s">
        <v>99</v>
      </c>
      <c r="B53" s="20">
        <v>84942</v>
      </c>
      <c r="C53" s="20">
        <v>89338</v>
      </c>
      <c r="D53" s="20">
        <v>91802</v>
      </c>
      <c r="E53" s="20">
        <v>95835</v>
      </c>
      <c r="F53" s="20">
        <v>99644</v>
      </c>
      <c r="G53" s="20">
        <v>103350</v>
      </c>
      <c r="H53" s="20">
        <v>107377.41807881399</v>
      </c>
      <c r="I53" s="140" t="s">
        <v>45</v>
      </c>
      <c r="J53" s="19"/>
    </row>
    <row r="54" spans="1:10" s="2" customFormat="1" ht="15.75" x14ac:dyDescent="0.3">
      <c r="A54" s="19" t="s">
        <v>100</v>
      </c>
      <c r="B54" s="20">
        <v>1235</v>
      </c>
      <c r="C54" s="20">
        <v>1210</v>
      </c>
      <c r="D54" s="20">
        <v>1186</v>
      </c>
      <c r="E54" s="20">
        <v>1163</v>
      </c>
      <c r="F54" s="20">
        <v>1140</v>
      </c>
      <c r="G54" s="20">
        <v>1117</v>
      </c>
      <c r="H54" s="20">
        <v>1098.3074772012499</v>
      </c>
      <c r="I54" s="140" t="s">
        <v>45</v>
      </c>
      <c r="J54" s="19"/>
    </row>
    <row r="55" spans="1:10" s="2" customFormat="1" ht="15.75" x14ac:dyDescent="0.3">
      <c r="A55" s="19" t="s">
        <v>101</v>
      </c>
      <c r="B55" s="20">
        <v>17367</v>
      </c>
      <c r="C55" s="20">
        <v>17991</v>
      </c>
      <c r="D55" s="20">
        <v>18075</v>
      </c>
      <c r="E55" s="20">
        <v>18269</v>
      </c>
      <c r="F55" s="20">
        <v>19060</v>
      </c>
      <c r="G55" s="20">
        <v>19725</v>
      </c>
      <c r="H55" s="20">
        <v>20349.047230131153</v>
      </c>
      <c r="I55" s="140" t="s">
        <v>45</v>
      </c>
      <c r="J55" s="19"/>
    </row>
    <row r="56" spans="1:10" s="2" customFormat="1" ht="15.75" x14ac:dyDescent="0.3">
      <c r="A56" s="19" t="s">
        <v>102</v>
      </c>
      <c r="B56" s="20">
        <v>27558</v>
      </c>
      <c r="C56" s="20">
        <v>27970</v>
      </c>
      <c r="D56" s="20">
        <v>27923</v>
      </c>
      <c r="E56" s="20">
        <v>27958</v>
      </c>
      <c r="F56" s="20">
        <v>28397</v>
      </c>
      <c r="G56" s="20">
        <v>29421</v>
      </c>
      <c r="H56" s="20">
        <v>30390.676329194765</v>
      </c>
      <c r="I56" s="140" t="s">
        <v>45</v>
      </c>
      <c r="J56" s="19"/>
    </row>
    <row r="57" spans="1:10" s="2" customFormat="1" ht="15.75" x14ac:dyDescent="0.3">
      <c r="A57" s="19" t="s">
        <v>103</v>
      </c>
      <c r="B57" s="20">
        <v>72316</v>
      </c>
      <c r="C57" s="20">
        <v>74947</v>
      </c>
      <c r="D57" s="20">
        <v>76284</v>
      </c>
      <c r="E57" s="20">
        <v>78821</v>
      </c>
      <c r="F57" s="20">
        <v>81354</v>
      </c>
      <c r="G57" s="20">
        <v>84323</v>
      </c>
      <c r="H57" s="20">
        <v>86846.999617674854</v>
      </c>
      <c r="I57" s="140" t="s">
        <v>45</v>
      </c>
      <c r="J57" s="19"/>
    </row>
    <row r="58" spans="1:10" s="2" customFormat="1" ht="15.75" x14ac:dyDescent="0.3">
      <c r="A58" s="19" t="s">
        <v>104</v>
      </c>
      <c r="B58" s="20">
        <v>202558</v>
      </c>
      <c r="C58" s="20">
        <v>208882</v>
      </c>
      <c r="D58" s="20">
        <v>213166</v>
      </c>
      <c r="E58" s="20">
        <v>223529</v>
      </c>
      <c r="F58" s="20">
        <v>233176</v>
      </c>
      <c r="G58" s="20">
        <v>242312</v>
      </c>
      <c r="H58" s="20">
        <v>249580.20184119389</v>
      </c>
      <c r="I58" s="140" t="s">
        <v>45</v>
      </c>
      <c r="J58" s="19"/>
    </row>
    <row r="59" spans="1:10" s="2" customFormat="1" ht="15.75" x14ac:dyDescent="0.3">
      <c r="A59" s="19" t="s">
        <v>105</v>
      </c>
      <c r="B59" s="20">
        <v>74092</v>
      </c>
      <c r="C59" s="20">
        <v>76586</v>
      </c>
      <c r="D59" s="20">
        <v>78677</v>
      </c>
      <c r="E59" s="20">
        <v>82789</v>
      </c>
      <c r="F59" s="20">
        <v>86315</v>
      </c>
      <c r="G59" s="20">
        <v>89235</v>
      </c>
      <c r="H59" s="20">
        <v>91694.017509134137</v>
      </c>
      <c r="I59" s="140" t="s">
        <v>45</v>
      </c>
      <c r="J59" s="19"/>
    </row>
    <row r="60" spans="1:10" s="2" customFormat="1" ht="15.75" x14ac:dyDescent="0.3">
      <c r="A60" s="19" t="s">
        <v>106</v>
      </c>
      <c r="B60" s="20">
        <v>1908672</v>
      </c>
      <c r="C60" s="20">
        <v>1982650</v>
      </c>
      <c r="D60" s="20">
        <v>2025227</v>
      </c>
      <c r="E60" s="20">
        <v>2090001</v>
      </c>
      <c r="F60" s="20">
        <v>2155777</v>
      </c>
      <c r="G60" s="20">
        <v>2227868</v>
      </c>
      <c r="H60" s="20">
        <v>2294616.3782627857</v>
      </c>
      <c r="I60" s="140" t="s">
        <v>45</v>
      </c>
      <c r="J60" s="19"/>
    </row>
    <row r="61" spans="1:10" s="2" customFormat="1" ht="15.75" x14ac:dyDescent="0.3">
      <c r="A61" s="19" t="s">
        <v>107</v>
      </c>
      <c r="B61" s="20">
        <v>5477</v>
      </c>
      <c r="C61" s="20">
        <v>5486</v>
      </c>
      <c r="D61" s="20">
        <v>5469</v>
      </c>
      <c r="E61" s="20">
        <v>5485</v>
      </c>
      <c r="F61" s="20">
        <v>5469</v>
      </c>
      <c r="G61" s="20">
        <v>5421</v>
      </c>
      <c r="H61" s="20">
        <v>5432.2388314675809</v>
      </c>
      <c r="I61" s="140" t="s">
        <v>45</v>
      </c>
      <c r="J61" s="19"/>
    </row>
    <row r="62" spans="1:10" s="2" customFormat="1" ht="15.75" x14ac:dyDescent="0.3">
      <c r="A62" s="19" t="s">
        <v>108</v>
      </c>
      <c r="B62" s="20">
        <v>1383</v>
      </c>
      <c r="C62" s="20">
        <v>1405</v>
      </c>
      <c r="D62" s="20">
        <v>1407</v>
      </c>
      <c r="E62" s="20">
        <v>1461</v>
      </c>
      <c r="F62" s="20">
        <v>1443</v>
      </c>
      <c r="G62" s="20">
        <v>1418</v>
      </c>
      <c r="H62" s="20">
        <v>1402.03789816218</v>
      </c>
      <c r="I62" s="140" t="s">
        <v>45</v>
      </c>
      <c r="J62" s="19"/>
    </row>
    <row r="63" spans="1:10" s="2" customFormat="1" ht="15.75" x14ac:dyDescent="0.3">
      <c r="A63" s="19" t="s">
        <v>109</v>
      </c>
      <c r="B63" s="20">
        <v>14810</v>
      </c>
      <c r="C63" s="20">
        <v>14691</v>
      </c>
      <c r="D63" s="20">
        <v>14535</v>
      </c>
      <c r="E63" s="20">
        <v>14607</v>
      </c>
      <c r="F63" s="20">
        <v>14640</v>
      </c>
      <c r="G63" s="20">
        <v>14537</v>
      </c>
      <c r="H63" s="20">
        <v>14418.881509728562</v>
      </c>
      <c r="I63" s="140" t="s">
        <v>45</v>
      </c>
      <c r="J63" s="19"/>
    </row>
    <row r="64" spans="1:10" s="2" customFormat="1" ht="15.75" x14ac:dyDescent="0.3">
      <c r="A64" s="19" t="s">
        <v>110</v>
      </c>
      <c r="B64" s="20">
        <v>6545</v>
      </c>
      <c r="C64" s="20">
        <v>6441</v>
      </c>
      <c r="D64" s="20">
        <v>6790</v>
      </c>
      <c r="E64" s="20">
        <v>7402</v>
      </c>
      <c r="F64" s="20">
        <v>7561</v>
      </c>
      <c r="G64" s="20">
        <v>7581</v>
      </c>
      <c r="H64" s="20">
        <v>7638.8588026030393</v>
      </c>
      <c r="I64" s="140" t="s">
        <v>45</v>
      </c>
      <c r="J64" s="19"/>
    </row>
    <row r="65" spans="1:10" s="2" customFormat="1" ht="15.75" x14ac:dyDescent="0.3">
      <c r="A65" s="19" t="s">
        <v>111</v>
      </c>
      <c r="B65" s="20">
        <v>60006</v>
      </c>
      <c r="C65" s="20">
        <v>62419</v>
      </c>
      <c r="D65" s="20">
        <v>64836</v>
      </c>
      <c r="E65" s="20">
        <v>69457</v>
      </c>
      <c r="F65" s="20">
        <v>73531</v>
      </c>
      <c r="G65" s="20">
        <v>76738</v>
      </c>
      <c r="H65" s="20">
        <v>79353.738832018396</v>
      </c>
      <c r="I65" s="140" t="s">
        <v>45</v>
      </c>
      <c r="J65" s="19"/>
    </row>
    <row r="66" spans="1:10" s="2" customFormat="1" ht="15.75" x14ac:dyDescent="0.3">
      <c r="A66" s="19" t="s">
        <v>112</v>
      </c>
      <c r="B66" s="20">
        <v>51041</v>
      </c>
      <c r="C66" s="20">
        <v>52689</v>
      </c>
      <c r="D66" s="20">
        <v>53692</v>
      </c>
      <c r="E66" s="20">
        <v>55720</v>
      </c>
      <c r="F66" s="20">
        <v>57395</v>
      </c>
      <c r="G66" s="20">
        <v>58863</v>
      </c>
      <c r="H66" s="20">
        <v>60881.092336227834</v>
      </c>
      <c r="I66" s="140" t="s">
        <v>45</v>
      </c>
      <c r="J66" s="19"/>
    </row>
    <row r="67" spans="1:10" s="2" customFormat="1" ht="15.75" x14ac:dyDescent="0.3">
      <c r="A67" s="19" t="s">
        <v>113</v>
      </c>
      <c r="B67" s="20">
        <v>13052</v>
      </c>
      <c r="C67" s="20">
        <v>13491</v>
      </c>
      <c r="D67" s="20">
        <v>13957</v>
      </c>
      <c r="E67" s="20">
        <v>14269</v>
      </c>
      <c r="F67" s="20">
        <v>14391</v>
      </c>
      <c r="G67" s="20">
        <v>14699</v>
      </c>
      <c r="H67" s="20">
        <v>14871.182364703056</v>
      </c>
      <c r="I67" s="140" t="s">
        <v>45</v>
      </c>
      <c r="J67" s="19"/>
    </row>
    <row r="68" spans="1:10" s="2" customFormat="1" ht="15.75" x14ac:dyDescent="0.3">
      <c r="A68" s="19" t="s">
        <v>114</v>
      </c>
      <c r="B68" s="20">
        <v>52161</v>
      </c>
      <c r="C68" s="20">
        <v>53271</v>
      </c>
      <c r="D68" s="20">
        <v>53978</v>
      </c>
      <c r="E68" s="20">
        <v>58892</v>
      </c>
      <c r="F68" s="20">
        <v>66435</v>
      </c>
      <c r="G68" s="20">
        <v>71499</v>
      </c>
      <c r="H68" s="20">
        <v>74419.309995492513</v>
      </c>
      <c r="I68" s="140" t="s">
        <v>45</v>
      </c>
      <c r="J68" s="19"/>
    </row>
    <row r="69" spans="1:10" s="2" customFormat="1" ht="15.75" x14ac:dyDescent="0.3">
      <c r="A69" s="19" t="s">
        <v>115</v>
      </c>
      <c r="B69" s="20">
        <v>3375</v>
      </c>
      <c r="C69" s="20">
        <v>3313</v>
      </c>
      <c r="D69" s="20">
        <v>3246</v>
      </c>
      <c r="E69" s="20">
        <v>3181</v>
      </c>
      <c r="F69" s="20">
        <v>3125</v>
      </c>
      <c r="G69" s="20">
        <v>3069</v>
      </c>
      <c r="H69" s="20">
        <v>3014.8126633232691</v>
      </c>
      <c r="I69" s="140" t="s">
        <v>45</v>
      </c>
      <c r="J69" s="19"/>
    </row>
    <row r="70" spans="1:10" s="2" customFormat="1" ht="15.75" x14ac:dyDescent="0.3">
      <c r="A70" s="19" t="s">
        <v>116</v>
      </c>
      <c r="B70" s="59">
        <v>9918</v>
      </c>
      <c r="C70" s="59">
        <v>10310</v>
      </c>
      <c r="D70" s="59">
        <v>10669</v>
      </c>
      <c r="E70" s="59">
        <v>11315</v>
      </c>
      <c r="F70" s="59">
        <v>11782</v>
      </c>
      <c r="G70" s="59">
        <v>12133</v>
      </c>
      <c r="H70" s="59">
        <v>12437.968164808717</v>
      </c>
      <c r="I70" s="141" t="s">
        <v>45</v>
      </c>
      <c r="J70" s="58"/>
    </row>
    <row r="71" spans="1:10" s="2" customFormat="1" ht="15.75" x14ac:dyDescent="0.3">
      <c r="A71" s="173" t="s">
        <v>348</v>
      </c>
      <c r="B71" s="60"/>
      <c r="C71" s="60"/>
      <c r="D71" s="60"/>
      <c r="E71" s="60"/>
      <c r="F71" s="60"/>
      <c r="G71" s="60"/>
      <c r="H71" s="60"/>
      <c r="I71" s="47"/>
      <c r="J71" s="47"/>
    </row>
    <row r="72" spans="1:10" s="2" customFormat="1" ht="19.5" x14ac:dyDescent="0.35">
      <c r="A72" s="55" t="s">
        <v>194</v>
      </c>
      <c r="B72" s="56"/>
      <c r="C72" s="56"/>
      <c r="D72" s="56"/>
      <c r="E72" s="56"/>
      <c r="F72" s="56"/>
      <c r="G72" s="56"/>
      <c r="H72" s="56"/>
      <c r="I72" s="57"/>
      <c r="J72" s="57"/>
    </row>
    <row r="73" spans="1:10" s="2" customFormat="1" ht="15.75" x14ac:dyDescent="0.3">
      <c r="A73" s="53" t="s">
        <v>46</v>
      </c>
      <c r="B73" s="54">
        <v>168473.07</v>
      </c>
      <c r="C73" s="54">
        <v>168953.85699994001</v>
      </c>
      <c r="D73" s="54">
        <v>168882.11251396075</v>
      </c>
      <c r="E73" s="54">
        <v>173057.81533002126</v>
      </c>
      <c r="F73" s="54">
        <v>173784.93249535581</v>
      </c>
      <c r="G73" s="54">
        <v>174107.78580000004</v>
      </c>
      <c r="H73" s="54">
        <v>174708.53371000002</v>
      </c>
      <c r="I73" s="142" t="s">
        <v>45</v>
      </c>
      <c r="J73" s="53" t="s">
        <v>76</v>
      </c>
    </row>
    <row r="74" spans="1:10" s="2" customFormat="1" ht="15.75" x14ac:dyDescent="0.3">
      <c r="A74" s="21" t="s">
        <v>47</v>
      </c>
      <c r="B74" s="22">
        <v>26915.96</v>
      </c>
      <c r="C74" s="22">
        <v>28769.63499993</v>
      </c>
      <c r="D74" s="22">
        <v>28796.932008594769</v>
      </c>
      <c r="E74" s="22">
        <v>30069.146786014066</v>
      </c>
      <c r="F74" s="22">
        <v>31065.049037176213</v>
      </c>
      <c r="G74" s="22">
        <v>33152.968099999991</v>
      </c>
      <c r="H74" s="22">
        <v>33163.593099999991</v>
      </c>
      <c r="I74" s="122" t="s">
        <v>45</v>
      </c>
      <c r="J74" s="21" t="s">
        <v>76</v>
      </c>
    </row>
    <row r="75" spans="1:10" ht="15.75" x14ac:dyDescent="0.3">
      <c r="A75" s="61" t="s">
        <v>48</v>
      </c>
      <c r="B75" s="62">
        <v>141557.1</v>
      </c>
      <c r="C75" s="62">
        <v>140184.22200000999</v>
      </c>
      <c r="D75" s="62">
        <v>140085.18050536598</v>
      </c>
      <c r="E75" s="62">
        <v>142988.6685440072</v>
      </c>
      <c r="F75" s="62">
        <v>142719.8834581796</v>
      </c>
      <c r="G75" s="62">
        <v>140954.81770000004</v>
      </c>
      <c r="H75" s="62">
        <v>141544.94061000002</v>
      </c>
      <c r="I75" s="143" t="s">
        <v>45</v>
      </c>
      <c r="J75" s="61" t="s">
        <v>76</v>
      </c>
    </row>
    <row r="76" spans="1:10" ht="15.75" x14ac:dyDescent="0.3">
      <c r="A76" s="47"/>
      <c r="B76" s="60"/>
      <c r="C76" s="60"/>
      <c r="D76" s="60"/>
      <c r="E76" s="60"/>
      <c r="F76" s="60"/>
      <c r="G76" s="60"/>
      <c r="H76" s="60"/>
      <c r="I76" s="47"/>
      <c r="J76" s="47"/>
    </row>
    <row r="77" spans="1:10" ht="15.75" x14ac:dyDescent="0.3">
      <c r="A77" s="21" t="s">
        <v>46</v>
      </c>
      <c r="B77" s="22">
        <f t="shared" ref="B77:C77" si="5">SUM(B78:B80)</f>
        <v>168473.06699999998</v>
      </c>
      <c r="C77" s="22">
        <f t="shared" si="5"/>
        <v>168953.85700000002</v>
      </c>
      <c r="D77" s="22">
        <f>SUM(D78:D80)</f>
        <v>168882.11251396075</v>
      </c>
      <c r="E77" s="22">
        <f>SUM(E78:E80)</f>
        <v>173057.81533002126</v>
      </c>
      <c r="F77" s="22">
        <v>173784.93249535581</v>
      </c>
      <c r="G77" s="22">
        <v>174107.78580000004</v>
      </c>
      <c r="H77" s="22">
        <v>174708.53371000005</v>
      </c>
      <c r="I77" s="122" t="s">
        <v>45</v>
      </c>
      <c r="J77" s="21" t="s">
        <v>76</v>
      </c>
    </row>
    <row r="78" spans="1:10" ht="15.75" x14ac:dyDescent="0.3">
      <c r="A78" s="21" t="s">
        <v>307</v>
      </c>
      <c r="B78" s="22">
        <v>27109.607999999997</v>
      </c>
      <c r="C78" s="22">
        <v>27053.722000000002</v>
      </c>
      <c r="D78" s="22">
        <v>27049.430999929999</v>
      </c>
      <c r="E78" s="22">
        <v>27041.261999999999</v>
      </c>
      <c r="F78" s="22">
        <v>27113.876999999989</v>
      </c>
      <c r="G78" s="22">
        <v>27430.888999999992</v>
      </c>
      <c r="H78" s="22">
        <v>27459.960999999996</v>
      </c>
      <c r="I78" s="122" t="s">
        <v>45</v>
      </c>
      <c r="J78" s="21" t="s">
        <v>76</v>
      </c>
    </row>
    <row r="79" spans="1:10" ht="15.75" x14ac:dyDescent="0.3">
      <c r="A79" s="21" t="s">
        <v>308</v>
      </c>
      <c r="B79" s="22">
        <v>27505.555</v>
      </c>
      <c r="C79" s="22">
        <v>27639.598000000002</v>
      </c>
      <c r="D79" s="22">
        <v>27824.185832214738</v>
      </c>
      <c r="E79" s="22">
        <v>27947.012214870032</v>
      </c>
      <c r="F79" s="22">
        <v>28125.705733999999</v>
      </c>
      <c r="G79" s="22">
        <v>27721.871800000008</v>
      </c>
      <c r="H79" s="22">
        <v>27752.444799999994</v>
      </c>
      <c r="I79" s="122" t="s">
        <v>45</v>
      </c>
      <c r="J79" s="21" t="s">
        <v>76</v>
      </c>
    </row>
    <row r="80" spans="1:10" ht="18" x14ac:dyDescent="0.3">
      <c r="A80" s="21" t="s">
        <v>309</v>
      </c>
      <c r="B80" s="22">
        <v>113857.90399999999</v>
      </c>
      <c r="C80" s="22">
        <v>114260.537</v>
      </c>
      <c r="D80" s="22">
        <v>114008.49568181601</v>
      </c>
      <c r="E80" s="22">
        <v>118069.54111515124</v>
      </c>
      <c r="F80" s="22">
        <v>118545.34976135583</v>
      </c>
      <c r="G80" s="22">
        <v>118955.02500000002</v>
      </c>
      <c r="H80" s="22">
        <v>119496.12791000004</v>
      </c>
      <c r="I80" s="122" t="s">
        <v>45</v>
      </c>
      <c r="J80" s="21" t="s">
        <v>76</v>
      </c>
    </row>
    <row r="81" spans="1:10" ht="15.75" x14ac:dyDescent="0.3">
      <c r="A81" s="123" t="s">
        <v>310</v>
      </c>
      <c r="B81" s="60"/>
      <c r="C81" s="60"/>
      <c r="D81" s="60"/>
      <c r="E81" s="60"/>
      <c r="F81" s="60"/>
      <c r="G81" s="60"/>
      <c r="H81" s="60"/>
      <c r="I81" s="47"/>
      <c r="J81" s="47"/>
    </row>
    <row r="82" spans="1:10" ht="19.5" x14ac:dyDescent="0.35">
      <c r="A82" s="55" t="s">
        <v>193</v>
      </c>
      <c r="B82" s="56"/>
      <c r="C82" s="56"/>
      <c r="D82" s="56"/>
      <c r="E82" s="56"/>
      <c r="F82" s="56"/>
      <c r="G82" s="56"/>
      <c r="H82" s="56"/>
      <c r="I82" s="57"/>
      <c r="J82" s="57"/>
    </row>
    <row r="83" spans="1:10" ht="15.75" x14ac:dyDescent="0.3">
      <c r="A83" s="64" t="s">
        <v>82</v>
      </c>
      <c r="B83" s="65">
        <v>203.8</v>
      </c>
      <c r="C83" s="65">
        <v>212.2</v>
      </c>
      <c r="D83" s="65">
        <v>175.8</v>
      </c>
      <c r="E83" s="65">
        <v>206.9</v>
      </c>
      <c r="F83" s="65">
        <v>218.3</v>
      </c>
      <c r="G83" s="65">
        <v>222.13333333333333</v>
      </c>
      <c r="H83" s="65">
        <v>254</v>
      </c>
      <c r="I83" s="124" t="s">
        <v>32</v>
      </c>
      <c r="J83" s="64" t="s">
        <v>85</v>
      </c>
    </row>
    <row r="84" spans="1:10" ht="15.75" x14ac:dyDescent="0.3">
      <c r="A84" s="23" t="s">
        <v>83</v>
      </c>
      <c r="B84" s="24">
        <v>162.69999999999999</v>
      </c>
      <c r="C84" s="24">
        <v>166.4</v>
      </c>
      <c r="D84" s="24">
        <v>148.19999999999999</v>
      </c>
      <c r="E84" s="24">
        <v>170.6</v>
      </c>
      <c r="F84" s="24">
        <v>172.9</v>
      </c>
      <c r="G84" s="24">
        <v>170.21666666666667</v>
      </c>
      <c r="H84" s="24">
        <v>193.3</v>
      </c>
      <c r="I84" s="125" t="s">
        <v>32</v>
      </c>
      <c r="J84" s="23" t="s">
        <v>85</v>
      </c>
    </row>
    <row r="85" spans="1:10" ht="15.75" x14ac:dyDescent="0.3">
      <c r="A85" s="66" t="s">
        <v>84</v>
      </c>
      <c r="B85" s="67">
        <v>255.4</v>
      </c>
      <c r="C85" s="67">
        <v>269.7</v>
      </c>
      <c r="D85" s="67">
        <v>210.4</v>
      </c>
      <c r="E85" s="67">
        <v>252.4</v>
      </c>
      <c r="F85" s="67">
        <v>275.10000000000002</v>
      </c>
      <c r="G85" s="67">
        <v>287.27500000000003</v>
      </c>
      <c r="H85" s="67">
        <v>330.1</v>
      </c>
      <c r="I85" s="126" t="s">
        <v>32</v>
      </c>
      <c r="J85" s="66" t="s">
        <v>85</v>
      </c>
    </row>
    <row r="86" spans="1:10" ht="15.75" x14ac:dyDescent="0.3">
      <c r="A86" s="47"/>
      <c r="B86" s="68"/>
      <c r="C86" s="68"/>
      <c r="D86" s="68"/>
      <c r="E86" s="68"/>
      <c r="F86" s="68"/>
      <c r="G86" s="68"/>
      <c r="H86" s="68"/>
      <c r="I86" s="47"/>
      <c r="J86" s="47"/>
    </row>
    <row r="87" spans="1:10" ht="19.5" x14ac:dyDescent="0.35">
      <c r="A87" s="187" t="s">
        <v>195</v>
      </c>
      <c r="B87" s="187"/>
      <c r="C87" s="187"/>
      <c r="D87" s="187"/>
      <c r="E87" s="187"/>
      <c r="F87" s="187"/>
      <c r="G87" s="187"/>
      <c r="H87" s="187"/>
      <c r="I87" s="187"/>
      <c r="J87" s="187"/>
    </row>
    <row r="88" spans="1:10" ht="15.75" x14ac:dyDescent="0.3">
      <c r="A88" s="63" t="s">
        <v>190</v>
      </c>
      <c r="B88" s="69">
        <v>589113.15407066047</v>
      </c>
      <c r="C88" s="69">
        <v>583737.32300947257</v>
      </c>
      <c r="D88" s="69">
        <v>225645.33424657534</v>
      </c>
      <c r="E88" s="69">
        <v>255573.97808219175</v>
      </c>
      <c r="F88" s="69">
        <v>368429.16438356164</v>
      </c>
      <c r="G88" s="69">
        <v>411141.51232876716</v>
      </c>
      <c r="H88" s="69">
        <v>412888.15068493149</v>
      </c>
      <c r="I88" s="144" t="s">
        <v>168</v>
      </c>
      <c r="J88" s="63" t="s">
        <v>169</v>
      </c>
    </row>
    <row r="89" spans="1:10" ht="15.75" x14ac:dyDescent="0.3">
      <c r="A89" s="63" t="s">
        <v>265</v>
      </c>
      <c r="B89" s="69">
        <v>123277398</v>
      </c>
      <c r="C89" s="69">
        <v>170282051</v>
      </c>
      <c r="D89" s="69">
        <v>69980678</v>
      </c>
      <c r="E89" s="69">
        <v>81166340</v>
      </c>
      <c r="F89" s="69">
        <v>129557711</v>
      </c>
      <c r="G89" s="69">
        <v>171904209</v>
      </c>
      <c r="H89" s="69">
        <v>191090013</v>
      </c>
      <c r="I89" s="144" t="s">
        <v>266</v>
      </c>
      <c r="J89" s="63"/>
    </row>
    <row r="90" spans="1:10" ht="15.75" hidden="1" x14ac:dyDescent="0.3">
      <c r="A90" s="63" t="s">
        <v>233</v>
      </c>
      <c r="B90" s="69"/>
      <c r="C90" s="69">
        <v>62</v>
      </c>
      <c r="D90" s="69">
        <v>59</v>
      </c>
      <c r="E90" s="69"/>
      <c r="F90" s="69"/>
      <c r="G90" s="69"/>
      <c r="H90" s="69"/>
      <c r="I90" s="144" t="s">
        <v>231</v>
      </c>
      <c r="J90" s="63" t="s">
        <v>232</v>
      </c>
    </row>
    <row r="91" spans="1:10" ht="15.75" hidden="1" x14ac:dyDescent="0.3">
      <c r="A91" s="63" t="s">
        <v>234</v>
      </c>
      <c r="B91" s="69"/>
      <c r="C91" s="115">
        <v>6.6799999999999998E-2</v>
      </c>
      <c r="D91" s="115">
        <v>7.7100000000000002E-2</v>
      </c>
      <c r="E91" s="69"/>
      <c r="F91" s="69"/>
      <c r="G91" s="69"/>
      <c r="H91" s="69"/>
      <c r="I91" s="144" t="s">
        <v>231</v>
      </c>
      <c r="J91" s="63" t="s">
        <v>235</v>
      </c>
    </row>
    <row r="92" spans="1:10" ht="15.75" hidden="1" x14ac:dyDescent="0.3">
      <c r="A92" s="63" t="s">
        <v>236</v>
      </c>
      <c r="B92" s="69"/>
      <c r="C92" s="115">
        <v>0.33090000000000003</v>
      </c>
      <c r="D92" s="115">
        <v>0.25559999999999999</v>
      </c>
      <c r="E92" s="69"/>
      <c r="F92" s="69"/>
      <c r="G92" s="69"/>
      <c r="H92" s="69"/>
      <c r="I92" s="144" t="s">
        <v>231</v>
      </c>
      <c r="J92" s="63" t="s">
        <v>237</v>
      </c>
    </row>
    <row r="93" spans="1:10" ht="15.75" hidden="1" x14ac:dyDescent="0.3">
      <c r="A93" s="63" t="s">
        <v>238</v>
      </c>
      <c r="B93" s="69"/>
      <c r="C93" s="115">
        <v>0.17299999999999999</v>
      </c>
      <c r="D93" s="115">
        <v>0.18459999999999999</v>
      </c>
      <c r="E93" s="69"/>
      <c r="F93" s="69"/>
      <c r="G93" s="69"/>
      <c r="H93" s="69"/>
      <c r="I93" s="144" t="s">
        <v>231</v>
      </c>
      <c r="J93" s="63" t="s">
        <v>239</v>
      </c>
    </row>
    <row r="94" spans="1:10" ht="15.75" hidden="1" x14ac:dyDescent="0.3">
      <c r="A94" s="63" t="s">
        <v>240</v>
      </c>
      <c r="B94" s="69"/>
      <c r="C94" s="115">
        <v>0.4536</v>
      </c>
      <c r="D94" s="115">
        <v>0.41320000000000001</v>
      </c>
      <c r="E94" s="69"/>
      <c r="F94" s="69"/>
      <c r="G94" s="69"/>
      <c r="H94" s="69"/>
      <c r="I94" s="144" t="s">
        <v>231</v>
      </c>
      <c r="J94" s="63" t="s">
        <v>241</v>
      </c>
    </row>
    <row r="95" spans="1:10" ht="15.75" hidden="1" x14ac:dyDescent="0.3">
      <c r="A95" s="63" t="s">
        <v>242</v>
      </c>
      <c r="B95" s="69"/>
      <c r="C95" s="115">
        <v>0.1056</v>
      </c>
      <c r="D95" s="115">
        <v>0.1118</v>
      </c>
      <c r="E95" s="69"/>
      <c r="F95" s="69"/>
      <c r="G95" s="69"/>
      <c r="H95" s="69"/>
      <c r="I95" s="144" t="s">
        <v>231</v>
      </c>
      <c r="J95" s="63" t="s">
        <v>243</v>
      </c>
    </row>
    <row r="96" spans="1:10" ht="15.75" hidden="1" x14ac:dyDescent="0.3">
      <c r="A96" s="63" t="s">
        <v>244</v>
      </c>
      <c r="B96" s="69"/>
      <c r="C96" s="115">
        <v>0.37890000000000001</v>
      </c>
      <c r="D96" s="115">
        <v>0.4052</v>
      </c>
      <c r="E96" s="69"/>
      <c r="F96" s="69"/>
      <c r="G96" s="69"/>
      <c r="H96" s="69"/>
      <c r="I96" s="144" t="s">
        <v>231</v>
      </c>
      <c r="J96" s="63" t="s">
        <v>245</v>
      </c>
    </row>
    <row r="97" spans="1:10" ht="15.75" hidden="1" x14ac:dyDescent="0.3">
      <c r="A97" s="63" t="s">
        <v>246</v>
      </c>
      <c r="B97" s="69"/>
      <c r="C97" s="116">
        <v>9.1</v>
      </c>
      <c r="D97" s="116">
        <v>8.6199999999999992</v>
      </c>
      <c r="E97" s="69"/>
      <c r="F97" s="69"/>
      <c r="G97" s="69"/>
      <c r="H97" s="69"/>
      <c r="I97" s="144" t="s">
        <v>231</v>
      </c>
      <c r="J97" s="63" t="s">
        <v>247</v>
      </c>
    </row>
    <row r="98" spans="1:10" ht="15.75" hidden="1" x14ac:dyDescent="0.3">
      <c r="A98" s="63" t="s">
        <v>248</v>
      </c>
      <c r="B98" s="69"/>
      <c r="C98" s="115">
        <v>0.22</v>
      </c>
      <c r="D98" s="115">
        <v>0.22550000000000001</v>
      </c>
      <c r="E98" s="69"/>
      <c r="F98" s="69"/>
      <c r="G98" s="69"/>
      <c r="H98" s="69"/>
      <c r="I98" s="144" t="s">
        <v>231</v>
      </c>
      <c r="J98" s="63" t="s">
        <v>249</v>
      </c>
    </row>
    <row r="99" spans="1:10" ht="15.75" hidden="1" x14ac:dyDescent="0.3">
      <c r="A99" s="188" t="s">
        <v>250</v>
      </c>
      <c r="B99" s="189"/>
      <c r="C99" s="189"/>
      <c r="D99" s="189"/>
      <c r="E99" s="189"/>
      <c r="F99" s="189"/>
      <c r="G99" s="189"/>
      <c r="H99" s="189"/>
      <c r="I99" s="190"/>
      <c r="J99" s="63" t="s">
        <v>251</v>
      </c>
    </row>
    <row r="100" spans="1:10" ht="15.75" hidden="1" x14ac:dyDescent="0.3">
      <c r="A100" s="63" t="s">
        <v>252</v>
      </c>
      <c r="B100" s="69"/>
      <c r="C100" s="115">
        <v>0.58299999999999996</v>
      </c>
      <c r="D100" s="115">
        <v>0.52300000000000002</v>
      </c>
      <c r="E100" s="69"/>
      <c r="F100" s="69"/>
      <c r="G100" s="69"/>
      <c r="H100" s="69"/>
      <c r="I100" s="144" t="s">
        <v>231</v>
      </c>
      <c r="J100" s="63"/>
    </row>
    <row r="101" spans="1:10" ht="15.75" hidden="1" x14ac:dyDescent="0.3">
      <c r="A101" s="63" t="s">
        <v>253</v>
      </c>
      <c r="B101" s="69"/>
      <c r="C101" s="115">
        <v>0.57799999999999996</v>
      </c>
      <c r="D101" s="115">
        <v>0.503</v>
      </c>
      <c r="E101" s="69"/>
      <c r="F101" s="69"/>
      <c r="G101" s="69"/>
      <c r="H101" s="69"/>
      <c r="I101" s="144" t="s">
        <v>231</v>
      </c>
      <c r="J101" s="63" t="s">
        <v>254</v>
      </c>
    </row>
    <row r="102" spans="1:10" ht="15.75" hidden="1" x14ac:dyDescent="0.3">
      <c r="A102" s="63" t="s">
        <v>256</v>
      </c>
      <c r="B102" s="69"/>
      <c r="C102" s="115">
        <v>0.48099999999999998</v>
      </c>
      <c r="D102" s="115">
        <v>0.47499999999999998</v>
      </c>
      <c r="E102" s="69"/>
      <c r="F102" s="69"/>
      <c r="G102" s="69"/>
      <c r="H102" s="69"/>
      <c r="I102" s="144" t="s">
        <v>231</v>
      </c>
      <c r="J102" s="63"/>
    </row>
    <row r="103" spans="1:10" ht="15.75" hidden="1" x14ac:dyDescent="0.3">
      <c r="A103" s="63" t="s">
        <v>255</v>
      </c>
      <c r="B103" s="69"/>
      <c r="C103" s="115">
        <v>0.41199999999999998</v>
      </c>
      <c r="D103" s="115">
        <v>0.44500000000000001</v>
      </c>
      <c r="E103" s="69"/>
      <c r="F103" s="69"/>
      <c r="G103" s="69"/>
      <c r="H103" s="69"/>
      <c r="I103" s="144" t="s">
        <v>231</v>
      </c>
      <c r="J103" s="63"/>
    </row>
    <row r="104" spans="1:10" ht="15.75" hidden="1" x14ac:dyDescent="0.3">
      <c r="A104" s="63" t="s">
        <v>257</v>
      </c>
      <c r="B104" s="69"/>
      <c r="C104" s="115">
        <v>0.47099999999999997</v>
      </c>
      <c r="D104" s="115">
        <v>0.437</v>
      </c>
      <c r="E104" s="69"/>
      <c r="F104" s="69"/>
      <c r="G104" s="69"/>
      <c r="H104" s="69"/>
      <c r="I104" s="144" t="s">
        <v>231</v>
      </c>
      <c r="J104" s="63"/>
    </row>
    <row r="105" spans="1:10" ht="15.75" hidden="1" x14ac:dyDescent="0.3">
      <c r="A105" s="188" t="s">
        <v>258</v>
      </c>
      <c r="B105" s="189"/>
      <c r="C105" s="189"/>
      <c r="D105" s="189"/>
      <c r="E105" s="189"/>
      <c r="F105" s="189"/>
      <c r="G105" s="189"/>
      <c r="H105" s="189"/>
      <c r="I105" s="190"/>
      <c r="J105" s="63" t="s">
        <v>259</v>
      </c>
    </row>
    <row r="106" spans="1:10" ht="15.75" hidden="1" x14ac:dyDescent="0.3">
      <c r="A106" s="63" t="s">
        <v>260</v>
      </c>
      <c r="B106" s="69"/>
      <c r="C106" s="115"/>
      <c r="D106" s="115">
        <v>0.114</v>
      </c>
      <c r="E106" s="69"/>
      <c r="F106" s="69"/>
      <c r="G106" s="69"/>
      <c r="H106" s="69"/>
      <c r="I106" s="144" t="s">
        <v>231</v>
      </c>
      <c r="J106" s="63"/>
    </row>
    <row r="107" spans="1:10" ht="15.75" hidden="1" x14ac:dyDescent="0.3">
      <c r="A107" s="63" t="s">
        <v>261</v>
      </c>
      <c r="B107" s="69"/>
      <c r="C107" s="115"/>
      <c r="D107" s="115">
        <v>0.5</v>
      </c>
      <c r="E107" s="69"/>
      <c r="F107" s="69"/>
      <c r="G107" s="69"/>
      <c r="H107" s="69"/>
      <c r="I107" s="144" t="s">
        <v>231</v>
      </c>
      <c r="J107" s="63"/>
    </row>
    <row r="108" spans="1:10" ht="15.75" hidden="1" x14ac:dyDescent="0.3">
      <c r="A108" s="63" t="s">
        <v>262</v>
      </c>
      <c r="B108" s="69"/>
      <c r="C108" s="115"/>
      <c r="D108" s="115">
        <v>0.25700000000000001</v>
      </c>
      <c r="E108" s="69"/>
      <c r="F108" s="69"/>
      <c r="G108" s="69"/>
      <c r="H108" s="69"/>
      <c r="I108" s="144" t="s">
        <v>231</v>
      </c>
      <c r="J108" s="63"/>
    </row>
    <row r="109" spans="1:10" ht="15.75" hidden="1" x14ac:dyDescent="0.3">
      <c r="A109" s="63" t="s">
        <v>263</v>
      </c>
      <c r="B109" s="69"/>
      <c r="C109" s="115"/>
      <c r="D109" s="115">
        <v>7.0000000000000007E-2</v>
      </c>
      <c r="E109" s="69"/>
      <c r="F109" s="69"/>
      <c r="G109" s="69"/>
      <c r="H109" s="69"/>
      <c r="I109" s="144" t="s">
        <v>231</v>
      </c>
      <c r="J109" s="63"/>
    </row>
    <row r="110" spans="1:10" ht="15.75" hidden="1" x14ac:dyDescent="0.3">
      <c r="A110" s="63" t="s">
        <v>264</v>
      </c>
      <c r="B110" s="69"/>
      <c r="C110" s="115"/>
      <c r="D110" s="115">
        <v>5.8000000000000003E-2</v>
      </c>
      <c r="E110" s="69"/>
      <c r="F110" s="69"/>
      <c r="G110" s="69"/>
      <c r="H110" s="69"/>
      <c r="I110" s="144" t="s">
        <v>231</v>
      </c>
      <c r="J110" s="63"/>
    </row>
    <row r="111" spans="1:10" ht="15.75" x14ac:dyDescent="0.3">
      <c r="A111" s="47"/>
      <c r="B111" s="73"/>
      <c r="C111" s="73"/>
      <c r="D111" s="73"/>
      <c r="E111" s="73"/>
      <c r="F111" s="73"/>
      <c r="G111" s="73"/>
      <c r="H111" s="73"/>
      <c r="I111" s="74"/>
      <c r="J111" s="47"/>
    </row>
    <row r="112" spans="1:10" s="2" customFormat="1" ht="19.5" x14ac:dyDescent="0.35">
      <c r="A112" s="187" t="s">
        <v>129</v>
      </c>
      <c r="B112" s="187"/>
      <c r="C112" s="187"/>
      <c r="D112" s="187"/>
      <c r="E112" s="187"/>
      <c r="F112" s="187"/>
      <c r="G112" s="187"/>
      <c r="H112" s="187"/>
      <c r="I112" s="187"/>
      <c r="J112" s="187"/>
    </row>
    <row r="113" spans="1:10" s="2" customFormat="1" ht="15.75" x14ac:dyDescent="0.3">
      <c r="A113" s="72" t="s">
        <v>196</v>
      </c>
      <c r="B113" s="75">
        <v>68146</v>
      </c>
      <c r="C113" s="75">
        <v>76077</v>
      </c>
      <c r="D113" s="75">
        <v>78039</v>
      </c>
      <c r="E113" s="75">
        <v>86117</v>
      </c>
      <c r="F113" s="75">
        <v>91057</v>
      </c>
      <c r="G113" s="75">
        <v>101831</v>
      </c>
      <c r="H113" s="75">
        <v>106372</v>
      </c>
      <c r="I113" s="145" t="s">
        <v>32</v>
      </c>
      <c r="J113" s="72" t="s">
        <v>128</v>
      </c>
    </row>
    <row r="114" spans="1:10" s="2" customFormat="1" ht="15.75" x14ac:dyDescent="0.3">
      <c r="A114" s="32" t="s">
        <v>120</v>
      </c>
      <c r="B114" s="33">
        <v>1838</v>
      </c>
      <c r="C114" s="33">
        <v>1734</v>
      </c>
      <c r="D114" s="33">
        <v>2492</v>
      </c>
      <c r="E114" s="33">
        <v>2043</v>
      </c>
      <c r="F114" s="33">
        <v>1968</v>
      </c>
      <c r="G114" s="33">
        <v>2155</v>
      </c>
      <c r="H114" s="33">
        <v>2237</v>
      </c>
      <c r="I114" s="146" t="s">
        <v>32</v>
      </c>
      <c r="J114" s="32" t="s">
        <v>124</v>
      </c>
    </row>
    <row r="115" spans="1:10" s="2" customFormat="1" ht="15.75" x14ac:dyDescent="0.3">
      <c r="A115" s="32" t="s">
        <v>121</v>
      </c>
      <c r="B115" s="33">
        <v>1276</v>
      </c>
      <c r="C115" s="33">
        <v>951</v>
      </c>
      <c r="D115" s="33">
        <v>194</v>
      </c>
      <c r="E115" s="33">
        <v>247</v>
      </c>
      <c r="F115" s="33">
        <v>1881</v>
      </c>
      <c r="G115" s="33">
        <v>2300</v>
      </c>
      <c r="H115" s="33">
        <v>5912</v>
      </c>
      <c r="I115" s="146" t="s">
        <v>32</v>
      </c>
      <c r="J115" s="32" t="s">
        <v>125</v>
      </c>
    </row>
    <row r="116" spans="1:10" s="2" customFormat="1" ht="15.75" x14ac:dyDescent="0.3">
      <c r="A116" s="32" t="s">
        <v>122</v>
      </c>
      <c r="B116" s="34">
        <v>2.7E-2</v>
      </c>
      <c r="C116" s="34">
        <v>2.3E-2</v>
      </c>
      <c r="D116" s="34">
        <v>3.2000000000000001E-2</v>
      </c>
      <c r="E116" s="34">
        <v>2.4E-2</v>
      </c>
      <c r="F116" s="34">
        <f>+F114/F113</f>
        <v>2.1612835915964725E-2</v>
      </c>
      <c r="G116" s="34">
        <f>+G114/G113</f>
        <v>2.1162514362031207E-2</v>
      </c>
      <c r="H116" s="34">
        <f>+H114/H113</f>
        <v>2.1029970292934231E-2</v>
      </c>
      <c r="I116" s="146" t="s">
        <v>32</v>
      </c>
      <c r="J116" s="32" t="s">
        <v>126</v>
      </c>
    </row>
    <row r="117" spans="1:10" s="2" customFormat="1" ht="15.75" x14ac:dyDescent="0.3">
      <c r="A117" s="32" t="s">
        <v>123</v>
      </c>
      <c r="B117" s="34">
        <v>1.9E-2</v>
      </c>
      <c r="C117" s="34">
        <v>1.3000000000000001E-2</v>
      </c>
      <c r="D117" s="34">
        <v>2E-3</v>
      </c>
      <c r="E117" s="34">
        <v>3.0000000000000001E-3</v>
      </c>
      <c r="F117" s="34">
        <f>+F115/F113</f>
        <v>2.0657390425777262E-2</v>
      </c>
      <c r="G117" s="34">
        <f>+G115/G113</f>
        <v>2.2586442242539109E-2</v>
      </c>
      <c r="H117" s="34">
        <f>+H115/H113</f>
        <v>5.5578535704884746E-2</v>
      </c>
      <c r="I117" s="146" t="s">
        <v>32</v>
      </c>
      <c r="J117" s="32" t="s">
        <v>127</v>
      </c>
    </row>
    <row r="118" spans="1:10" s="2" customFormat="1" ht="15.75" x14ac:dyDescent="0.3">
      <c r="A118" s="123" t="s">
        <v>442</v>
      </c>
      <c r="B118" s="179"/>
      <c r="C118" s="179"/>
      <c r="D118" s="179"/>
      <c r="E118" s="179"/>
      <c r="F118" s="179"/>
      <c r="G118" s="179"/>
      <c r="H118" s="179"/>
      <c r="I118" s="37"/>
      <c r="J118" s="37"/>
    </row>
    <row r="119" spans="1:10" s="2" customFormat="1" ht="15.75" x14ac:dyDescent="0.3">
      <c r="A119" s="37"/>
      <c r="B119" s="180"/>
      <c r="C119" s="180"/>
      <c r="D119" s="180"/>
      <c r="E119" s="181"/>
      <c r="F119" s="182"/>
      <c r="G119" s="182"/>
      <c r="H119" s="182"/>
      <c r="I119" s="183"/>
      <c r="J119" s="37"/>
    </row>
    <row r="120" spans="1:10" s="2" customFormat="1" ht="19.5" hidden="1" x14ac:dyDescent="0.35">
      <c r="A120" s="187" t="s">
        <v>278</v>
      </c>
      <c r="B120" s="187"/>
      <c r="C120" s="187"/>
      <c r="D120" s="187"/>
      <c r="E120" s="187"/>
      <c r="F120" s="187"/>
      <c r="G120" s="187"/>
      <c r="H120" s="187"/>
      <c r="I120" s="187"/>
      <c r="J120" s="187"/>
    </row>
    <row r="121" spans="1:10" s="2" customFormat="1" ht="15.75" hidden="1" x14ac:dyDescent="0.3">
      <c r="A121" s="70" t="s">
        <v>159</v>
      </c>
      <c r="B121" s="71">
        <v>4.2999999999999997E-2</v>
      </c>
      <c r="C121" s="71">
        <v>9.7000000000000003E-2</v>
      </c>
      <c r="D121" s="71">
        <v>0.128</v>
      </c>
      <c r="E121" s="71">
        <v>0.1178</v>
      </c>
      <c r="F121" s="71">
        <v>0.10299999999999999</v>
      </c>
      <c r="G121" s="71"/>
      <c r="H121" s="71"/>
      <c r="I121" s="148" t="s">
        <v>45</v>
      </c>
      <c r="J121" s="70"/>
    </row>
    <row r="122" spans="1:10" s="2" customFormat="1" ht="15" hidden="1" customHeight="1" x14ac:dyDescent="0.3">
      <c r="A122" s="35" t="s">
        <v>160</v>
      </c>
      <c r="B122" s="36"/>
      <c r="C122" s="36">
        <v>0.3</v>
      </c>
      <c r="D122" s="36"/>
      <c r="E122" s="36"/>
      <c r="F122" s="36"/>
      <c r="G122" s="36"/>
      <c r="H122" s="36"/>
      <c r="I122" s="149" t="s">
        <v>167</v>
      </c>
      <c r="J122" s="35"/>
    </row>
    <row r="123" spans="1:10" s="2" customFormat="1" ht="13.5" hidden="1" customHeight="1" x14ac:dyDescent="0.3">
      <c r="A123" s="35" t="s">
        <v>161</v>
      </c>
      <c r="B123" s="36"/>
      <c r="C123" s="36">
        <v>0.45200000000000001</v>
      </c>
      <c r="D123" s="36"/>
      <c r="E123" s="36"/>
      <c r="F123" s="36"/>
      <c r="G123" s="36"/>
      <c r="H123" s="36"/>
      <c r="I123" s="149" t="s">
        <v>166</v>
      </c>
      <c r="J123" s="35"/>
    </row>
    <row r="124" spans="1:10" s="2" customFormat="1" ht="15.75" hidden="1" x14ac:dyDescent="0.3">
      <c r="A124" s="35" t="s">
        <v>162</v>
      </c>
      <c r="B124" s="36"/>
      <c r="C124" s="36">
        <v>0.21199999999999999</v>
      </c>
      <c r="D124" s="36"/>
      <c r="E124" s="36"/>
      <c r="F124" s="36"/>
      <c r="G124" s="36"/>
      <c r="H124" s="36"/>
      <c r="I124" s="149" t="s">
        <v>164</v>
      </c>
      <c r="J124" s="35"/>
    </row>
    <row r="125" spans="1:10" s="2" customFormat="1" ht="14.45" hidden="1" customHeight="1" x14ac:dyDescent="0.3">
      <c r="A125" s="77" t="s">
        <v>163</v>
      </c>
      <c r="B125" s="78"/>
      <c r="C125" s="78">
        <v>0.2</v>
      </c>
      <c r="D125" s="78"/>
      <c r="E125" s="78"/>
      <c r="F125" s="78"/>
      <c r="G125" s="78"/>
      <c r="H125" s="78"/>
      <c r="I125" s="150" t="s">
        <v>165</v>
      </c>
      <c r="J125" s="77"/>
    </row>
    <row r="126" spans="1:10" s="2" customFormat="1" ht="15.75" hidden="1" x14ac:dyDescent="0.3">
      <c r="A126" s="47"/>
      <c r="B126" s="49"/>
      <c r="C126" s="49"/>
      <c r="D126" s="49"/>
      <c r="E126" s="49"/>
      <c r="F126" s="49"/>
      <c r="G126" s="49"/>
      <c r="H126" s="49"/>
      <c r="I126" s="47"/>
      <c r="J126" s="47"/>
    </row>
    <row r="127" spans="1:10" s="2" customFormat="1" ht="19.5" x14ac:dyDescent="0.35">
      <c r="A127" s="187" t="s">
        <v>277</v>
      </c>
      <c r="B127" s="187"/>
      <c r="C127" s="187"/>
      <c r="D127" s="187"/>
      <c r="E127" s="187"/>
      <c r="F127" s="187"/>
      <c r="G127" s="187"/>
      <c r="H127" s="187"/>
      <c r="I127" s="187"/>
      <c r="J127" s="187"/>
    </row>
    <row r="128" spans="1:10" s="2" customFormat="1" ht="15.75" x14ac:dyDescent="0.3">
      <c r="A128" s="50" t="s">
        <v>151</v>
      </c>
      <c r="B128" s="76">
        <v>9.8310032448341994E-4</v>
      </c>
      <c r="C128" s="76">
        <v>2.1702135229206567E-3</v>
      </c>
      <c r="D128" s="76">
        <v>4.6206731153569432E-3</v>
      </c>
      <c r="E128" s="76">
        <v>8.3261326115444262E-3</v>
      </c>
      <c r="F128" s="76">
        <v>1.5094934748201843E-2</v>
      </c>
      <c r="G128" s="76">
        <v>2.4662838536510242E-2</v>
      </c>
      <c r="H128" s="76">
        <v>3.9E-2</v>
      </c>
      <c r="I128" s="151" t="s">
        <v>80</v>
      </c>
      <c r="J128" s="50"/>
    </row>
    <row r="129" spans="1:10" s="2" customFormat="1" ht="15.75" x14ac:dyDescent="0.3">
      <c r="A129" s="15" t="s">
        <v>133</v>
      </c>
      <c r="B129" s="27"/>
      <c r="C129" s="27">
        <v>1.1885438631088728E-2</v>
      </c>
      <c r="D129" s="27">
        <v>3.1860705483263987E-2</v>
      </c>
      <c r="E129" s="27">
        <v>7.0667512984187442E-2</v>
      </c>
      <c r="F129" s="27">
        <v>0.10603781488604125</v>
      </c>
      <c r="G129" s="27">
        <v>0.16860608266515367</v>
      </c>
      <c r="H129" s="27">
        <v>0.25800000000000001</v>
      </c>
      <c r="I129" s="152" t="s">
        <v>130</v>
      </c>
      <c r="J129" s="15"/>
    </row>
    <row r="130" spans="1:10" s="2" customFormat="1" ht="15.75" x14ac:dyDescent="0.3">
      <c r="A130" s="15" t="s">
        <v>134</v>
      </c>
      <c r="B130" s="27"/>
      <c r="C130" s="27">
        <v>3.9213257097303281E-3</v>
      </c>
      <c r="D130" s="27">
        <v>6.5121441197764111E-3</v>
      </c>
      <c r="E130" s="27">
        <v>7.8761911559191156E-3</v>
      </c>
      <c r="F130" s="27">
        <v>1.6410389808425855E-2</v>
      </c>
      <c r="G130" s="27">
        <v>3.2765149216597692E-2</v>
      </c>
      <c r="H130" s="27">
        <v>6.3171000000000005E-2</v>
      </c>
      <c r="I130" s="152" t="s">
        <v>131</v>
      </c>
      <c r="J130" s="15"/>
    </row>
    <row r="131" spans="1:10" s="2" customFormat="1" ht="15.75" x14ac:dyDescent="0.3">
      <c r="A131" s="15" t="s">
        <v>135</v>
      </c>
      <c r="B131" s="27"/>
      <c r="C131" s="27">
        <v>1.9063094892276113E-2</v>
      </c>
      <c r="D131" s="27">
        <v>2.5306725642828189E-2</v>
      </c>
      <c r="E131" s="27">
        <v>4.5066415022903213E-2</v>
      </c>
      <c r="F131" s="27">
        <v>4.5385695041511145E-2</v>
      </c>
      <c r="G131" s="27">
        <v>5.2569843712614694E-2</v>
      </c>
      <c r="H131" s="27">
        <v>8.3044999999999994E-2</v>
      </c>
      <c r="I131" s="152" t="s">
        <v>132</v>
      </c>
      <c r="J131" s="15"/>
    </row>
    <row r="132" spans="1:10" s="2" customFormat="1" ht="15.75" x14ac:dyDescent="0.3">
      <c r="A132" s="15" t="s">
        <v>136</v>
      </c>
      <c r="B132" s="27"/>
      <c r="C132" s="27"/>
      <c r="D132" s="27">
        <v>1.4402572886806964E-2</v>
      </c>
      <c r="E132" s="27">
        <v>3.4991116028026417E-2</v>
      </c>
      <c r="F132" s="27">
        <v>5.0165929599977066E-2</v>
      </c>
      <c r="G132" s="27">
        <v>9.2725185420159811E-2</v>
      </c>
      <c r="H132" s="27">
        <v>0.15526400000000001</v>
      </c>
      <c r="I132" s="152" t="s">
        <v>137</v>
      </c>
      <c r="J132" s="15"/>
    </row>
    <row r="133" spans="1:10" s="2" customFormat="1" ht="15.75" x14ac:dyDescent="0.3">
      <c r="A133" s="15" t="s">
        <v>138</v>
      </c>
      <c r="B133" s="27"/>
      <c r="C133" s="27"/>
      <c r="D133" s="27">
        <v>0.24757442608117464</v>
      </c>
      <c r="E133" s="27">
        <v>0.42370000000000002</v>
      </c>
      <c r="F133" s="27">
        <v>0.48983011724557757</v>
      </c>
      <c r="G133" s="27">
        <v>0.47968736652383509</v>
      </c>
      <c r="H133" s="27">
        <v>0.47137059862685643</v>
      </c>
      <c r="I133" s="152" t="s">
        <v>158</v>
      </c>
      <c r="J133" s="15"/>
    </row>
    <row r="134" spans="1:10" s="2" customFormat="1" ht="15.75" x14ac:dyDescent="0.3">
      <c r="A134" s="15" t="s">
        <v>155</v>
      </c>
      <c r="B134" s="27"/>
      <c r="C134" s="27"/>
      <c r="D134" s="27">
        <v>0.21488887461381551</v>
      </c>
      <c r="E134" s="27">
        <v>0.3574</v>
      </c>
      <c r="F134" s="27">
        <v>0.43317386456163526</v>
      </c>
      <c r="G134" s="27">
        <v>0.50344081865169943</v>
      </c>
      <c r="H134" s="27">
        <v>0.59700525834316798</v>
      </c>
      <c r="I134" s="152" t="s">
        <v>158</v>
      </c>
      <c r="J134" s="15"/>
    </row>
    <row r="135" spans="1:10" s="2" customFormat="1" ht="15.75" x14ac:dyDescent="0.3">
      <c r="A135" s="46" t="s">
        <v>156</v>
      </c>
      <c r="B135" s="80"/>
      <c r="C135" s="80"/>
      <c r="D135" s="80">
        <v>0.83401691511328602</v>
      </c>
      <c r="E135" s="80">
        <v>0.9173</v>
      </c>
      <c r="F135" s="80">
        <v>0.94401390474333013</v>
      </c>
      <c r="G135" s="80">
        <v>0.96365641368989008</v>
      </c>
      <c r="H135" s="80">
        <v>0.96943747231655097</v>
      </c>
      <c r="I135" s="153" t="s">
        <v>158</v>
      </c>
      <c r="J135" s="46"/>
    </row>
    <row r="136" spans="1:10" s="2" customFormat="1" ht="15.75" x14ac:dyDescent="0.3">
      <c r="A136" s="46" t="s">
        <v>347</v>
      </c>
      <c r="B136" s="80"/>
      <c r="C136" s="80"/>
      <c r="D136" s="80">
        <v>0.20989062628493557</v>
      </c>
      <c r="E136" s="80">
        <v>0.33315493026573134</v>
      </c>
      <c r="F136" s="80">
        <v>0.39094342591864034</v>
      </c>
      <c r="G136" s="80">
        <v>0.43899376633992093</v>
      </c>
      <c r="H136" s="80">
        <v>0.49985691597378268</v>
      </c>
      <c r="I136" s="153" t="s">
        <v>158</v>
      </c>
      <c r="J136" s="46"/>
    </row>
    <row r="137" spans="1:10" s="2" customFormat="1" ht="15.75" x14ac:dyDescent="0.3">
      <c r="A137" s="46" t="s">
        <v>439</v>
      </c>
      <c r="B137" s="80"/>
      <c r="C137" s="80"/>
      <c r="D137" s="80">
        <v>0.28529291309231275</v>
      </c>
      <c r="E137" s="80">
        <v>0.4549014346328667</v>
      </c>
      <c r="F137" s="80">
        <v>0.52576014690876383</v>
      </c>
      <c r="G137" s="80">
        <v>0.55545927756122526</v>
      </c>
      <c r="H137" s="80">
        <v>0.63454268739201281</v>
      </c>
      <c r="I137" s="153" t="s">
        <v>158</v>
      </c>
      <c r="J137" s="46"/>
    </row>
    <row r="138" spans="1:10" s="2" customFormat="1" ht="15.75" x14ac:dyDescent="0.3">
      <c r="A138" s="46" t="s">
        <v>440</v>
      </c>
      <c r="B138" s="80"/>
      <c r="C138" s="80"/>
      <c r="D138" s="80">
        <v>0.20395905187698196</v>
      </c>
      <c r="E138" s="80">
        <v>0.38398449098885035</v>
      </c>
      <c r="F138" s="80">
        <v>0.42883123273441331</v>
      </c>
      <c r="G138" s="80">
        <v>0.44739658143982297</v>
      </c>
      <c r="H138" s="80">
        <v>0.47528425907932703</v>
      </c>
      <c r="I138" s="153" t="s">
        <v>158</v>
      </c>
      <c r="J138" s="46"/>
    </row>
    <row r="139" spans="1:10" s="2" customFormat="1" ht="15.75" x14ac:dyDescent="0.3">
      <c r="A139" s="46" t="s">
        <v>441</v>
      </c>
      <c r="B139" s="80"/>
      <c r="C139" s="80"/>
      <c r="D139" s="80">
        <v>0.21277186394310604</v>
      </c>
      <c r="E139" s="80">
        <v>0.4009441087613293</v>
      </c>
      <c r="F139" s="80">
        <v>0.57671194076152199</v>
      </c>
      <c r="G139" s="80">
        <v>0.6382644939072043</v>
      </c>
      <c r="H139" s="80">
        <v>0.72876832607414765</v>
      </c>
      <c r="I139" s="153" t="s">
        <v>158</v>
      </c>
      <c r="J139" s="46"/>
    </row>
    <row r="140" spans="1:10" s="2" customFormat="1" ht="15.75" x14ac:dyDescent="0.3">
      <c r="A140" s="47"/>
      <c r="B140" s="49"/>
      <c r="C140" s="49"/>
      <c r="D140" s="49"/>
      <c r="E140" s="49"/>
      <c r="F140" s="49"/>
      <c r="G140" s="49"/>
      <c r="H140" s="49"/>
      <c r="I140" s="47"/>
      <c r="J140" s="47"/>
    </row>
    <row r="141" spans="1:10" s="2" customFormat="1" ht="19.5" x14ac:dyDescent="0.35">
      <c r="A141" s="187" t="s">
        <v>276</v>
      </c>
      <c r="B141" s="187"/>
      <c r="C141" s="187"/>
      <c r="D141" s="187"/>
      <c r="E141" s="187"/>
      <c r="F141" s="187"/>
      <c r="G141" s="187"/>
      <c r="H141" s="187"/>
      <c r="I141" s="187"/>
      <c r="J141" s="187"/>
    </row>
    <row r="142" spans="1:10" s="2" customFormat="1" ht="15.75" x14ac:dyDescent="0.3">
      <c r="A142" s="79" t="s">
        <v>151</v>
      </c>
      <c r="B142" s="171">
        <v>4.6144254382724759</v>
      </c>
      <c r="C142" s="171">
        <v>4.6774769806659444</v>
      </c>
      <c r="D142" s="171">
        <v>3.5056562499999999</v>
      </c>
      <c r="E142" s="171">
        <v>4.7555185204289332</v>
      </c>
      <c r="F142" s="171">
        <v>4.7853231007854067</v>
      </c>
      <c r="G142" s="171">
        <v>4.8299531149372923</v>
      </c>
      <c r="H142" s="171">
        <v>4.4379746463563317</v>
      </c>
      <c r="I142" s="154" t="s">
        <v>81</v>
      </c>
      <c r="J142" s="79"/>
    </row>
    <row r="143" spans="1:10" s="2" customFormat="1" ht="15.75" x14ac:dyDescent="0.3">
      <c r="A143" s="9" t="s">
        <v>133</v>
      </c>
      <c r="B143" s="172"/>
      <c r="C143" s="172">
        <v>5.6086725274725282</v>
      </c>
      <c r="D143" s="172">
        <v>3.3967170191339378</v>
      </c>
      <c r="E143" s="172">
        <v>4.1672387662576327</v>
      </c>
      <c r="F143" s="172">
        <v>4.6917635658914731</v>
      </c>
      <c r="G143" s="172">
        <v>3.3223619591042728</v>
      </c>
      <c r="H143" s="172">
        <v>3.5205000000000002</v>
      </c>
      <c r="I143" s="155" t="s">
        <v>130</v>
      </c>
      <c r="J143" s="9"/>
    </row>
    <row r="144" spans="1:10" s="2" customFormat="1" ht="15.75" x14ac:dyDescent="0.3">
      <c r="A144" s="9" t="s">
        <v>134</v>
      </c>
      <c r="B144" s="172"/>
      <c r="C144" s="172">
        <v>18.763007651140807</v>
      </c>
      <c r="D144" s="172">
        <v>12.406193272824346</v>
      </c>
      <c r="E144" s="172">
        <v>18.964950149038955</v>
      </c>
      <c r="F144" s="172">
        <v>19.607725449059529</v>
      </c>
      <c r="G144" s="172">
        <v>14.300274518696623</v>
      </c>
      <c r="H144" s="172">
        <v>13.628399999999999</v>
      </c>
      <c r="I144" s="155" t="s">
        <v>131</v>
      </c>
      <c r="J144" s="9"/>
    </row>
    <row r="145" spans="1:10" s="2" customFormat="1" ht="15.75" x14ac:dyDescent="0.3">
      <c r="A145" s="9" t="s">
        <v>135</v>
      </c>
      <c r="B145" s="172"/>
      <c r="C145" s="172">
        <v>10.401353455123113</v>
      </c>
      <c r="D145" s="172">
        <v>6.2911410459587955</v>
      </c>
      <c r="E145" s="172">
        <v>8.0496992937865386</v>
      </c>
      <c r="F145" s="172">
        <v>6.9550876114355979</v>
      </c>
      <c r="G145" s="172">
        <v>8.4327586036926974</v>
      </c>
      <c r="H145" s="172">
        <v>11.0528</v>
      </c>
      <c r="I145" s="155" t="s">
        <v>132</v>
      </c>
      <c r="J145" s="9"/>
    </row>
    <row r="146" spans="1:10" s="2" customFormat="1" ht="15.75" x14ac:dyDescent="0.3">
      <c r="A146" s="9" t="s">
        <v>136</v>
      </c>
      <c r="B146" s="172"/>
      <c r="C146" s="172">
        <v>7.1593878451026063</v>
      </c>
      <c r="D146" s="172">
        <v>4.3234104046242772</v>
      </c>
      <c r="E146" s="172">
        <v>6.0431157558106339</v>
      </c>
      <c r="F146" s="172">
        <v>6.6843321795185515</v>
      </c>
      <c r="G146" s="172">
        <v>6.3658706233923787</v>
      </c>
      <c r="H146" s="172">
        <v>5.0156999999999998</v>
      </c>
      <c r="I146" s="155" t="s">
        <v>137</v>
      </c>
      <c r="J146" s="9"/>
    </row>
    <row r="147" spans="1:10" s="2" customFormat="1" ht="15.75" x14ac:dyDescent="0.3">
      <c r="A147" s="9" t="s">
        <v>138</v>
      </c>
      <c r="B147" s="172"/>
      <c r="C147" s="172"/>
      <c r="D147" s="172">
        <v>35.082281900026082</v>
      </c>
      <c r="E147" s="172">
        <v>35.087209576050782</v>
      </c>
      <c r="F147" s="172">
        <v>31.853118204644574</v>
      </c>
      <c r="G147" s="172">
        <v>34</v>
      </c>
      <c r="H147" s="172">
        <v>33.594756161072517</v>
      </c>
      <c r="I147" s="155" t="s">
        <v>157</v>
      </c>
      <c r="J147" s="9"/>
    </row>
    <row r="148" spans="1:10" s="2" customFormat="1" ht="15.75" x14ac:dyDescent="0.3">
      <c r="A148" s="9" t="s">
        <v>155</v>
      </c>
      <c r="B148" s="172"/>
      <c r="C148" s="172"/>
      <c r="D148" s="172">
        <v>24.451433893288922</v>
      </c>
      <c r="E148" s="172">
        <v>24.389579140165342</v>
      </c>
      <c r="F148" s="172">
        <v>22.537977612886298</v>
      </c>
      <c r="G148" s="172">
        <v>27.461172815638783</v>
      </c>
      <c r="H148" s="172">
        <v>25.886093907898569</v>
      </c>
      <c r="I148" s="155" t="s">
        <v>157</v>
      </c>
      <c r="J148" s="9"/>
    </row>
    <row r="149" spans="1:10" s="2" customFormat="1" ht="15.75" x14ac:dyDescent="0.3">
      <c r="A149" s="9" t="s">
        <v>156</v>
      </c>
      <c r="B149" s="172"/>
      <c r="C149" s="172"/>
      <c r="D149" s="172">
        <v>26.345578454350004</v>
      </c>
      <c r="E149" s="172">
        <v>26.22933062084973</v>
      </c>
      <c r="F149" s="172">
        <v>32.132600962158776</v>
      </c>
      <c r="G149" s="172">
        <v>23</v>
      </c>
      <c r="H149" s="172">
        <v>22.660678149236787</v>
      </c>
      <c r="I149" s="155" t="s">
        <v>157</v>
      </c>
      <c r="J149" s="9"/>
    </row>
    <row r="150" spans="1:10" s="2" customFormat="1" ht="15.75" x14ac:dyDescent="0.3">
      <c r="A150" s="9" t="s">
        <v>347</v>
      </c>
      <c r="B150" s="172"/>
      <c r="C150" s="172"/>
      <c r="D150" s="172">
        <v>17.983583158960965</v>
      </c>
      <c r="E150" s="172">
        <v>17.958511305005338</v>
      </c>
      <c r="F150" s="172">
        <v>17.148386770336142</v>
      </c>
      <c r="G150" s="172">
        <v>20</v>
      </c>
      <c r="H150" s="172">
        <v>21.934545436347939</v>
      </c>
      <c r="I150" s="155" t="s">
        <v>157</v>
      </c>
      <c r="J150" s="9"/>
    </row>
    <row r="151" spans="1:10" s="2" customFormat="1" ht="15.75" x14ac:dyDescent="0.3">
      <c r="A151" s="9" t="s">
        <v>439</v>
      </c>
      <c r="B151" s="172"/>
      <c r="C151" s="172"/>
      <c r="D151" s="172">
        <v>24.089303860465929</v>
      </c>
      <c r="E151" s="172">
        <v>24.175514735110969</v>
      </c>
      <c r="F151" s="172">
        <v>23.541603879959951</v>
      </c>
      <c r="G151" s="172">
        <v>27.583402602718046</v>
      </c>
      <c r="H151" s="172">
        <v>28.127475882772728</v>
      </c>
      <c r="I151" s="155" t="s">
        <v>157</v>
      </c>
      <c r="J151" s="9"/>
    </row>
    <row r="152" spans="1:10" s="2" customFormat="1" ht="15.75" x14ac:dyDescent="0.3">
      <c r="A152" s="9" t="s">
        <v>440</v>
      </c>
      <c r="B152" s="172"/>
      <c r="C152" s="172"/>
      <c r="D152" s="172">
        <v>22.838270874857301</v>
      </c>
      <c r="E152" s="172">
        <v>24.083911460461614</v>
      </c>
      <c r="F152" s="172">
        <v>21.73444045144953</v>
      </c>
      <c r="G152" s="172">
        <v>25.8457831926174</v>
      </c>
      <c r="H152" s="172">
        <v>25.696886958823566</v>
      </c>
      <c r="I152" s="155" t="s">
        <v>157</v>
      </c>
      <c r="J152" s="9"/>
    </row>
    <row r="153" spans="1:10" s="2" customFormat="1" ht="15.75" x14ac:dyDescent="0.3">
      <c r="A153" s="9" t="s">
        <v>441</v>
      </c>
      <c r="B153" s="172"/>
      <c r="C153" s="172"/>
      <c r="D153" s="172">
        <v>34.264910164065071</v>
      </c>
      <c r="E153" s="172">
        <v>31.923180455353098</v>
      </c>
      <c r="F153" s="172">
        <v>25.430449310944962</v>
      </c>
      <c r="G153" s="172">
        <v>29.501666145213537</v>
      </c>
      <c r="H153" s="172">
        <v>29.440740887501075</v>
      </c>
      <c r="I153" s="155" t="s">
        <v>157</v>
      </c>
      <c r="J153" s="9"/>
    </row>
    <row r="154" spans="1:10" s="2" customFormat="1" ht="15.75" x14ac:dyDescent="0.3">
      <c r="A154" s="47"/>
      <c r="B154" s="49"/>
      <c r="C154" s="49"/>
      <c r="D154" s="49"/>
      <c r="E154" s="49"/>
      <c r="F154" s="49"/>
      <c r="G154" s="49"/>
      <c r="H154" s="49"/>
      <c r="I154" s="47"/>
      <c r="J154" s="47"/>
    </row>
    <row r="155" spans="1:10" s="2" customFormat="1" ht="19.5" x14ac:dyDescent="0.35">
      <c r="A155" s="187" t="s">
        <v>274</v>
      </c>
      <c r="B155" s="187"/>
      <c r="C155" s="187"/>
      <c r="D155" s="187"/>
      <c r="E155" s="187"/>
      <c r="F155" s="187"/>
      <c r="G155" s="187"/>
      <c r="H155" s="187"/>
      <c r="I155" s="187"/>
      <c r="J155" s="187"/>
    </row>
    <row r="156" spans="1:10" s="2" customFormat="1" ht="15.75" x14ac:dyDescent="0.3">
      <c r="A156" s="81" t="s">
        <v>135</v>
      </c>
      <c r="B156" s="82"/>
      <c r="C156" s="82">
        <v>264.3344474895768</v>
      </c>
      <c r="D156" s="82">
        <v>267.91120596447865</v>
      </c>
      <c r="E156" s="82">
        <v>272.20804049976272</v>
      </c>
      <c r="F156" s="82">
        <v>276.45749611433973</v>
      </c>
      <c r="G156" s="82">
        <v>277.20448017206058</v>
      </c>
      <c r="H156" s="82">
        <v>285.09120000000001</v>
      </c>
      <c r="I156" s="156" t="s">
        <v>418</v>
      </c>
      <c r="J156" s="81"/>
    </row>
    <row r="157" spans="1:10" s="2" customFormat="1" ht="15.75" x14ac:dyDescent="0.3">
      <c r="A157" s="8" t="s">
        <v>133</v>
      </c>
      <c r="B157" s="82"/>
      <c r="C157" s="82">
        <v>111.58158253467684</v>
      </c>
      <c r="D157" s="82">
        <v>113.99117074451431</v>
      </c>
      <c r="E157" s="82">
        <v>117.20498310694143</v>
      </c>
      <c r="F157" s="82">
        <v>120.40362531381429</v>
      </c>
      <c r="G157" s="82">
        <v>122.42551066147846</v>
      </c>
      <c r="H157" s="82">
        <v>124.1467</v>
      </c>
      <c r="I157" s="157" t="s">
        <v>437</v>
      </c>
      <c r="J157" s="8"/>
    </row>
    <row r="158" spans="1:10" s="2" customFormat="1" ht="15.75" x14ac:dyDescent="0.3">
      <c r="A158" s="8" t="s">
        <v>416</v>
      </c>
      <c r="B158" s="82"/>
      <c r="C158" s="82">
        <v>297.20182813315023</v>
      </c>
      <c r="D158" s="82">
        <v>307.67092150382587</v>
      </c>
      <c r="E158" s="82">
        <v>317.20842492879854</v>
      </c>
      <c r="F158" s="82">
        <v>321.54876197710058</v>
      </c>
      <c r="G158" s="82">
        <v>324.24981649221041</v>
      </c>
      <c r="H158" s="82">
        <v>334.255</v>
      </c>
      <c r="I158" s="157" t="s">
        <v>419</v>
      </c>
      <c r="J158" s="8"/>
    </row>
    <row r="159" spans="1:10" s="2" customFormat="1" ht="15.75" x14ac:dyDescent="0.3">
      <c r="A159" s="8" t="s">
        <v>136</v>
      </c>
      <c r="B159" s="82"/>
      <c r="C159" s="82">
        <v>131.11306852730704</v>
      </c>
      <c r="D159" s="82">
        <v>133.2963811093606</v>
      </c>
      <c r="E159" s="82">
        <v>135.98987534092245</v>
      </c>
      <c r="F159" s="82">
        <v>139.81030686416568</v>
      </c>
      <c r="G159" s="82">
        <v>143.09525102616229</v>
      </c>
      <c r="H159" s="82">
        <v>142.61949999999999</v>
      </c>
      <c r="I159" s="157" t="s">
        <v>438</v>
      </c>
      <c r="J159" s="8"/>
    </row>
    <row r="160" spans="1:10" s="2" customFormat="1" ht="15.75" x14ac:dyDescent="0.3">
      <c r="A160" s="8" t="s">
        <v>151</v>
      </c>
      <c r="B160" s="82"/>
      <c r="C160" s="82">
        <v>79.986031250000011</v>
      </c>
      <c r="D160" s="82">
        <v>79.913048297389508</v>
      </c>
      <c r="E160" s="82">
        <v>82.549353867002409</v>
      </c>
      <c r="F160" s="82">
        <v>84.751277820862541</v>
      </c>
      <c r="G160" s="82">
        <v>86.252506078661241</v>
      </c>
      <c r="H160" s="82">
        <v>88.171722655962228</v>
      </c>
      <c r="I160" s="157" t="s">
        <v>45</v>
      </c>
      <c r="J160" s="8"/>
    </row>
    <row r="161" spans="1:10" s="2" customFormat="1" ht="15.75" x14ac:dyDescent="0.3">
      <c r="A161" s="8" t="s">
        <v>417</v>
      </c>
      <c r="B161" s="82"/>
      <c r="C161" s="82">
        <v>102.18328534977678</v>
      </c>
      <c r="D161" s="82">
        <v>103.57586516998919</v>
      </c>
      <c r="E161" s="82">
        <v>105.54105776734703</v>
      </c>
      <c r="F161" s="82">
        <v>107.36143426540025</v>
      </c>
      <c r="G161" s="82">
        <v>109.21933283843697</v>
      </c>
      <c r="H161" s="82">
        <v>109.74734199734188</v>
      </c>
      <c r="I161" s="157" t="s">
        <v>420</v>
      </c>
      <c r="J161" s="8"/>
    </row>
    <row r="162" spans="1:10" s="2" customFormat="1" ht="15.75" hidden="1" x14ac:dyDescent="0.3">
      <c r="A162" s="47"/>
      <c r="B162" s="49"/>
      <c r="C162" s="49"/>
      <c r="D162" s="49"/>
      <c r="E162" s="49"/>
      <c r="F162" s="49"/>
      <c r="G162" s="49"/>
      <c r="H162" s="49"/>
      <c r="I162" s="47"/>
      <c r="J162" s="47"/>
    </row>
    <row r="163" spans="1:10" s="2" customFormat="1" ht="19.5" hidden="1" x14ac:dyDescent="0.35">
      <c r="A163" s="187" t="s">
        <v>275</v>
      </c>
      <c r="B163" s="187"/>
      <c r="C163" s="187"/>
      <c r="D163" s="187"/>
      <c r="E163" s="187"/>
      <c r="F163" s="187"/>
      <c r="G163" s="187"/>
      <c r="H163" s="187"/>
      <c r="I163" s="187"/>
      <c r="J163" s="187"/>
    </row>
    <row r="164" spans="1:10" s="2" customFormat="1" ht="15.75" hidden="1" x14ac:dyDescent="0.3">
      <c r="A164" s="83" t="s">
        <v>151</v>
      </c>
      <c r="B164" s="84">
        <v>14.147176527935947</v>
      </c>
      <c r="C164" s="84">
        <v>13.813791640173235</v>
      </c>
      <c r="D164" s="84">
        <v>13.714310044166846</v>
      </c>
      <c r="E164" s="84">
        <v>13.391996108257914</v>
      </c>
      <c r="F164" s="84">
        <v>12.916989257195302</v>
      </c>
      <c r="G164" s="84"/>
      <c r="H164" s="84"/>
      <c r="I164" s="159" t="s">
        <v>80</v>
      </c>
      <c r="J164" s="83"/>
    </row>
    <row r="165" spans="1:10" s="2" customFormat="1" ht="15.75" hidden="1" x14ac:dyDescent="0.3">
      <c r="A165" s="19" t="s">
        <v>133</v>
      </c>
      <c r="B165" s="29"/>
      <c r="C165" s="169">
        <v>14.9</v>
      </c>
      <c r="D165" s="169"/>
      <c r="E165" s="29">
        <v>17.5</v>
      </c>
      <c r="F165" s="29"/>
      <c r="G165" s="29"/>
      <c r="H165" s="29"/>
      <c r="I165" s="160" t="s">
        <v>130</v>
      </c>
      <c r="J165" s="19"/>
    </row>
    <row r="166" spans="1:10" s="2" customFormat="1" ht="15.75" hidden="1" x14ac:dyDescent="0.3">
      <c r="A166" s="19" t="s">
        <v>134</v>
      </c>
      <c r="B166" s="29"/>
      <c r="C166" s="169">
        <v>10</v>
      </c>
      <c r="D166" s="169"/>
      <c r="E166" s="29">
        <v>9.4</v>
      </c>
      <c r="F166" s="29"/>
      <c r="G166" s="29"/>
      <c r="H166" s="29"/>
      <c r="I166" s="160" t="s">
        <v>131</v>
      </c>
      <c r="J166" s="19"/>
    </row>
    <row r="167" spans="1:10" s="2" customFormat="1" ht="15.75" hidden="1" x14ac:dyDescent="0.3">
      <c r="A167" s="19" t="s">
        <v>135</v>
      </c>
      <c r="B167" s="29"/>
      <c r="C167" s="169">
        <v>15.3</v>
      </c>
      <c r="D167" s="169"/>
      <c r="E167" s="29">
        <v>15</v>
      </c>
      <c r="F167" s="29"/>
      <c r="G167" s="29"/>
      <c r="H167" s="29"/>
      <c r="I167" s="160" t="s">
        <v>132</v>
      </c>
      <c r="J167" s="19"/>
    </row>
    <row r="168" spans="1:10" s="2" customFormat="1" ht="15.75" hidden="1" x14ac:dyDescent="0.3">
      <c r="A168" s="19" t="s">
        <v>136</v>
      </c>
      <c r="B168" s="29"/>
      <c r="C168" s="169">
        <v>11</v>
      </c>
      <c r="D168" s="169"/>
      <c r="E168" s="29">
        <v>15.9</v>
      </c>
      <c r="F168" s="29"/>
      <c r="G168" s="29"/>
      <c r="H168" s="29"/>
      <c r="I168" s="160" t="s">
        <v>137</v>
      </c>
      <c r="J168" s="19"/>
    </row>
    <row r="169" spans="1:10" s="2" customFormat="1" ht="15.75" hidden="1" x14ac:dyDescent="0.3">
      <c r="A169" s="19" t="s">
        <v>138</v>
      </c>
      <c r="B169" s="29"/>
      <c r="C169" s="169">
        <v>9.5</v>
      </c>
      <c r="D169" s="169"/>
      <c r="E169" s="29"/>
      <c r="F169" s="29"/>
      <c r="G169" s="29"/>
      <c r="H169" s="29"/>
      <c r="I169" s="160" t="s">
        <v>141</v>
      </c>
      <c r="J169" s="19"/>
    </row>
    <row r="170" spans="1:10" s="2" customFormat="1" ht="15.75" hidden="1" x14ac:dyDescent="0.3">
      <c r="A170" s="19" t="s">
        <v>139</v>
      </c>
      <c r="B170" s="29"/>
      <c r="C170" s="169">
        <v>11.8</v>
      </c>
      <c r="D170" s="169"/>
      <c r="E170" s="29"/>
      <c r="F170" s="29"/>
      <c r="G170" s="29"/>
      <c r="H170" s="29"/>
      <c r="I170" s="160" t="s">
        <v>141</v>
      </c>
      <c r="J170" s="19"/>
    </row>
    <row r="171" spans="1:10" s="2" customFormat="1" ht="15.75" hidden="1" x14ac:dyDescent="0.3">
      <c r="A171" s="58" t="s">
        <v>140</v>
      </c>
      <c r="B171" s="88"/>
      <c r="C171" s="170">
        <v>8.65</v>
      </c>
      <c r="D171" s="170"/>
      <c r="E171" s="88"/>
      <c r="F171" s="88"/>
      <c r="G171" s="88"/>
      <c r="H171" s="88"/>
      <c r="I171" s="161" t="s">
        <v>141</v>
      </c>
      <c r="J171" s="58"/>
    </row>
    <row r="172" spans="1:10" s="2" customFormat="1" ht="15.75" hidden="1" x14ac:dyDescent="0.3">
      <c r="A172" s="47"/>
      <c r="B172" s="49"/>
      <c r="C172" s="49"/>
      <c r="D172" s="49"/>
      <c r="E172" s="49"/>
      <c r="F172" s="49"/>
      <c r="G172" s="49"/>
      <c r="H172" s="49"/>
      <c r="I172" s="47"/>
      <c r="J172" s="47"/>
    </row>
    <row r="173" spans="1:10" s="2" customFormat="1" ht="19.5" hidden="1" x14ac:dyDescent="0.35">
      <c r="A173" s="187" t="s">
        <v>142</v>
      </c>
      <c r="B173" s="187"/>
      <c r="C173" s="187"/>
      <c r="D173" s="187"/>
      <c r="E173" s="187"/>
      <c r="F173" s="187"/>
      <c r="G173" s="187"/>
      <c r="H173" s="187"/>
      <c r="I173" s="187"/>
      <c r="J173" s="187"/>
    </row>
    <row r="174" spans="1:10" s="2" customFormat="1" ht="15.75" hidden="1" x14ac:dyDescent="0.3">
      <c r="A174" s="41" t="s">
        <v>143</v>
      </c>
      <c r="B174" s="86"/>
      <c r="C174" s="87" t="s">
        <v>144</v>
      </c>
      <c r="D174" s="86"/>
      <c r="E174" s="86"/>
      <c r="F174" s="86"/>
      <c r="G174" s="86"/>
      <c r="H174" s="86"/>
      <c r="I174" s="162" t="s">
        <v>152</v>
      </c>
      <c r="J174" s="41" t="s">
        <v>150</v>
      </c>
    </row>
    <row r="175" spans="1:10" s="2" customFormat="1" ht="15.75" hidden="1" x14ac:dyDescent="0.3">
      <c r="A175" s="12" t="s">
        <v>145</v>
      </c>
      <c r="B175" s="30"/>
      <c r="C175" s="31" t="s">
        <v>146</v>
      </c>
      <c r="D175" s="30"/>
      <c r="E175" s="30"/>
      <c r="F175" s="30"/>
      <c r="G175" s="30"/>
      <c r="H175" s="30"/>
      <c r="I175" s="163" t="s">
        <v>153</v>
      </c>
      <c r="J175" s="12" t="s">
        <v>281</v>
      </c>
    </row>
    <row r="176" spans="1:10" s="2" customFormat="1" ht="15.75" hidden="1" x14ac:dyDescent="0.3">
      <c r="A176" s="44" t="s">
        <v>147</v>
      </c>
      <c r="B176" s="90"/>
      <c r="C176" s="91" t="s">
        <v>148</v>
      </c>
      <c r="D176" s="90"/>
      <c r="E176" s="90"/>
      <c r="F176" s="90"/>
      <c r="G176" s="90"/>
      <c r="H176" s="90"/>
      <c r="I176" s="164" t="s">
        <v>154</v>
      </c>
      <c r="J176" s="44" t="s">
        <v>149</v>
      </c>
    </row>
    <row r="177" spans="1:10" x14ac:dyDescent="0.25">
      <c r="A177" s="92"/>
      <c r="B177" s="92"/>
      <c r="C177" s="92"/>
      <c r="D177" s="92"/>
      <c r="E177" s="92"/>
      <c r="F177" s="92"/>
      <c r="G177" s="92"/>
      <c r="H177" s="92"/>
      <c r="I177" s="92"/>
      <c r="J177" s="92"/>
    </row>
    <row r="178" spans="1:10" s="2" customFormat="1" ht="19.5" x14ac:dyDescent="0.35">
      <c r="A178" s="187" t="s">
        <v>179</v>
      </c>
      <c r="B178" s="187"/>
      <c r="C178" s="187"/>
      <c r="D178" s="187"/>
      <c r="E178" s="187"/>
      <c r="F178" s="187"/>
      <c r="G178" s="187"/>
      <c r="H178" s="187"/>
      <c r="I178" s="187"/>
      <c r="J178" s="187"/>
    </row>
    <row r="179" spans="1:10" s="2" customFormat="1" ht="15.75" x14ac:dyDescent="0.3">
      <c r="A179" s="72" t="s">
        <v>170</v>
      </c>
      <c r="B179" s="89">
        <v>0.26400000000000001</v>
      </c>
      <c r="C179" s="89">
        <v>4.35013698630137E-2</v>
      </c>
      <c r="D179" s="89">
        <v>22.037710407066054</v>
      </c>
      <c r="E179" s="89">
        <v>21.359798029556647</v>
      </c>
      <c r="F179" s="89">
        <v>37.099000000000004</v>
      </c>
      <c r="G179" s="89">
        <v>7.9766666666666666E-2</v>
      </c>
      <c r="H179" s="89">
        <v>0</v>
      </c>
      <c r="I179" s="145" t="s">
        <v>181</v>
      </c>
      <c r="J179" s="72" t="s">
        <v>180</v>
      </c>
    </row>
    <row r="180" spans="1:10" s="2" customFormat="1" ht="15.75" x14ac:dyDescent="0.3">
      <c r="A180" s="32" t="s">
        <v>171</v>
      </c>
      <c r="B180" s="39">
        <v>15.548</v>
      </c>
      <c r="C180" s="39">
        <v>24.837000000000003</v>
      </c>
      <c r="D180" s="39">
        <v>58.65973076676908</v>
      </c>
      <c r="E180" s="39">
        <v>149.33040813054185</v>
      </c>
      <c r="F180" s="39">
        <v>41.185999999999993</v>
      </c>
      <c r="G180" s="39">
        <v>5.3707666666666665</v>
      </c>
      <c r="H180" s="39">
        <v>0</v>
      </c>
      <c r="I180" s="146" t="s">
        <v>181</v>
      </c>
      <c r="J180" s="32" t="s">
        <v>180</v>
      </c>
    </row>
    <row r="181" spans="1:10" s="2" customFormat="1" ht="15.75" x14ac:dyDescent="0.3">
      <c r="A181" s="32" t="s">
        <v>172</v>
      </c>
      <c r="B181" s="39">
        <v>1249.614</v>
      </c>
      <c r="C181" s="39">
        <v>1426.37528</v>
      </c>
      <c r="D181" s="39">
        <v>1277.6760773643111</v>
      </c>
      <c r="E181" s="39">
        <v>1841.4285459770113</v>
      </c>
      <c r="F181" s="39">
        <v>1755.8510000000001</v>
      </c>
      <c r="G181" s="39">
        <v>239.23233333333337</v>
      </c>
      <c r="H181" s="39">
        <v>0</v>
      </c>
      <c r="I181" s="146" t="s">
        <v>181</v>
      </c>
      <c r="J181" s="32" t="s">
        <v>180</v>
      </c>
    </row>
    <row r="182" spans="1:10" s="2" customFormat="1" ht="15.75" x14ac:dyDescent="0.3">
      <c r="A182" s="32" t="s">
        <v>173</v>
      </c>
      <c r="B182" s="39">
        <v>1351.9897142857144</v>
      </c>
      <c r="C182" s="39">
        <v>1357.432</v>
      </c>
      <c r="D182" s="39">
        <v>1155.462484783026</v>
      </c>
      <c r="E182" s="39">
        <v>1258.519296949918</v>
      </c>
      <c r="F182" s="39">
        <v>1175.107</v>
      </c>
      <c r="G182" s="39">
        <v>1181.2977666666666</v>
      </c>
      <c r="H182" s="39">
        <v>888.06621046533189</v>
      </c>
      <c r="I182" s="146" t="s">
        <v>181</v>
      </c>
      <c r="J182" s="32" t="s">
        <v>180</v>
      </c>
    </row>
    <row r="183" spans="1:10" s="2" customFormat="1" ht="15.75" x14ac:dyDescent="0.3">
      <c r="A183" s="32" t="s">
        <v>174</v>
      </c>
      <c r="B183" s="39">
        <v>333.01</v>
      </c>
      <c r="C183" s="39">
        <v>306.18</v>
      </c>
      <c r="D183" s="39">
        <v>181.78595590117766</v>
      </c>
      <c r="E183" s="39">
        <v>244.28002216748774</v>
      </c>
      <c r="F183" s="39">
        <v>235.68</v>
      </c>
      <c r="G183" s="39">
        <v>19.285666666666664</v>
      </c>
      <c r="H183" s="39">
        <v>0</v>
      </c>
      <c r="I183" s="146" t="s">
        <v>181</v>
      </c>
      <c r="J183" s="32" t="s">
        <v>180</v>
      </c>
    </row>
    <row r="184" spans="1:10" s="2" customFormat="1" ht="15.75" x14ac:dyDescent="0.3">
      <c r="A184" s="32" t="s">
        <v>175</v>
      </c>
      <c r="B184" s="39">
        <v>805.10772628571431</v>
      </c>
      <c r="C184" s="39">
        <v>788.53705000000002</v>
      </c>
      <c r="D184" s="39">
        <v>603.15538175243216</v>
      </c>
      <c r="E184" s="39">
        <v>757.05405582922822</v>
      </c>
      <c r="F184" s="39">
        <v>726.59</v>
      </c>
      <c r="G184" s="39">
        <v>94.817599999999999</v>
      </c>
      <c r="H184" s="39">
        <v>0</v>
      </c>
      <c r="I184" s="146" t="s">
        <v>181</v>
      </c>
      <c r="J184" s="32" t="s">
        <v>180</v>
      </c>
    </row>
    <row r="185" spans="1:10" s="2" customFormat="1" ht="15.75" x14ac:dyDescent="0.3">
      <c r="A185" s="32" t="s">
        <v>176</v>
      </c>
      <c r="B185" s="39">
        <v>3515.0192114285715</v>
      </c>
      <c r="C185" s="39">
        <v>3900.98981</v>
      </c>
      <c r="D185" s="39">
        <v>3004.6856745071682</v>
      </c>
      <c r="E185" s="39">
        <v>4573.4756540722492</v>
      </c>
      <c r="F185" s="39">
        <v>4965.6778300000005</v>
      </c>
      <c r="G185" s="39">
        <v>854.05374600000005</v>
      </c>
      <c r="H185" s="39">
        <v>0</v>
      </c>
      <c r="I185" s="146" t="s">
        <v>181</v>
      </c>
      <c r="J185" s="32" t="s">
        <v>180</v>
      </c>
    </row>
    <row r="186" spans="1:10" s="2" customFormat="1" ht="15.75" x14ac:dyDescent="0.3">
      <c r="A186" s="32" t="s">
        <v>177</v>
      </c>
      <c r="B186" s="39">
        <v>9344.4750966666688</v>
      </c>
      <c r="C186" s="39">
        <v>9638.6552599999995</v>
      </c>
      <c r="D186" s="39">
        <v>7438.7375389324116</v>
      </c>
      <c r="E186" s="39">
        <v>9420.7958632266</v>
      </c>
      <c r="F186" s="39">
        <v>9522.3090200000024</v>
      </c>
      <c r="G186" s="39">
        <v>1472.6866766666667</v>
      </c>
      <c r="H186" s="39">
        <v>8.6904761904761912E-3</v>
      </c>
      <c r="I186" s="146" t="s">
        <v>181</v>
      </c>
      <c r="J186" s="32" t="s">
        <v>180</v>
      </c>
    </row>
    <row r="187" spans="1:10" s="2" customFormat="1" ht="15.75" x14ac:dyDescent="0.3">
      <c r="A187" s="93" t="s">
        <v>178</v>
      </c>
      <c r="B187" s="94">
        <v>1649.7679523809522</v>
      </c>
      <c r="C187" s="94">
        <v>1334.423</v>
      </c>
      <c r="D187" s="94">
        <v>970.84942002688194</v>
      </c>
      <c r="E187" s="94">
        <v>816.1115640394089</v>
      </c>
      <c r="F187" s="94">
        <v>960.93100000000004</v>
      </c>
      <c r="G187" s="94">
        <v>615.64233333333323</v>
      </c>
      <c r="H187" s="94">
        <v>2.0990443548387097</v>
      </c>
      <c r="I187" s="147" t="s">
        <v>181</v>
      </c>
      <c r="J187" s="93" t="s">
        <v>180</v>
      </c>
    </row>
    <row r="188" spans="1:10" s="2" customFormat="1" ht="15.75" x14ac:dyDescent="0.3">
      <c r="A188" s="93" t="s">
        <v>412</v>
      </c>
      <c r="B188" s="94"/>
      <c r="C188" s="94"/>
      <c r="D188" s="94"/>
      <c r="E188" s="94"/>
      <c r="F188" s="94"/>
      <c r="G188" s="94">
        <v>48.37083333333333</v>
      </c>
      <c r="H188" s="94">
        <v>56.287520207638117</v>
      </c>
      <c r="I188" s="147" t="s">
        <v>181</v>
      </c>
      <c r="J188" s="93" t="s">
        <v>180</v>
      </c>
    </row>
    <row r="189" spans="1:10" s="2" customFormat="1" ht="15.75" x14ac:dyDescent="0.3">
      <c r="A189" s="93" t="s">
        <v>413</v>
      </c>
      <c r="B189" s="94"/>
      <c r="C189" s="94"/>
      <c r="D189" s="94"/>
      <c r="E189" s="94"/>
      <c r="F189" s="94"/>
      <c r="G189" s="94">
        <v>1215.2828666666667</v>
      </c>
      <c r="H189" s="94">
        <v>1704.1633745056236</v>
      </c>
      <c r="I189" s="147" t="s">
        <v>181</v>
      </c>
      <c r="J189" s="93" t="s">
        <v>180</v>
      </c>
    </row>
    <row r="190" spans="1:10" s="2" customFormat="1" ht="15.75" x14ac:dyDescent="0.3">
      <c r="A190" s="93" t="s">
        <v>414</v>
      </c>
      <c r="B190" s="94"/>
      <c r="C190" s="94"/>
      <c r="D190" s="94"/>
      <c r="E190" s="94"/>
      <c r="F190" s="94"/>
      <c r="G190" s="94">
        <v>5410.5819833333335</v>
      </c>
      <c r="H190" s="94">
        <v>7007.9147703684639</v>
      </c>
      <c r="I190" s="147" t="s">
        <v>181</v>
      </c>
      <c r="J190" s="93" t="s">
        <v>180</v>
      </c>
    </row>
    <row r="191" spans="1:10" s="2" customFormat="1" ht="15.75" x14ac:dyDescent="0.3">
      <c r="A191" s="93" t="s">
        <v>415</v>
      </c>
      <c r="B191" s="94"/>
      <c r="C191" s="94"/>
      <c r="D191" s="94"/>
      <c r="E191" s="94"/>
      <c r="F191" s="94"/>
      <c r="G191" s="94">
        <v>8099.5149900000006</v>
      </c>
      <c r="H191" s="94">
        <v>10190.912139201273</v>
      </c>
      <c r="I191" s="147" t="s">
        <v>181</v>
      </c>
      <c r="J191" s="93" t="s">
        <v>180</v>
      </c>
    </row>
    <row r="192" spans="1:10" x14ac:dyDescent="0.25">
      <c r="A192" s="92"/>
      <c r="B192" s="92"/>
      <c r="C192" s="92"/>
      <c r="D192" s="92"/>
      <c r="E192" s="92"/>
      <c r="F192" s="92"/>
      <c r="G192" s="92"/>
      <c r="H192" s="92"/>
      <c r="I192" s="92"/>
      <c r="J192" s="92"/>
    </row>
    <row r="193" spans="1:10" s="2" customFormat="1" ht="19.5" x14ac:dyDescent="0.35">
      <c r="A193" s="187" t="s">
        <v>185</v>
      </c>
      <c r="B193" s="187"/>
      <c r="C193" s="187"/>
      <c r="D193" s="187"/>
      <c r="E193" s="187"/>
      <c r="F193" s="187"/>
      <c r="G193" s="187"/>
      <c r="H193" s="187"/>
      <c r="I193" s="187"/>
      <c r="J193" s="187"/>
    </row>
    <row r="194" spans="1:10" s="2" customFormat="1" ht="15.75" x14ac:dyDescent="0.3">
      <c r="A194" s="81" t="s">
        <v>184</v>
      </c>
      <c r="B194" s="82">
        <v>3165</v>
      </c>
      <c r="C194" s="82">
        <v>5684</v>
      </c>
      <c r="D194" s="82">
        <v>2618</v>
      </c>
      <c r="E194" s="82">
        <v>1646</v>
      </c>
      <c r="F194" s="82">
        <v>943</v>
      </c>
      <c r="G194" s="82">
        <f>120+102+92+58+50+69+48+108+95+92+126+94</f>
        <v>1054</v>
      </c>
      <c r="H194" s="82">
        <v>1476</v>
      </c>
      <c r="I194" s="156" t="s">
        <v>183</v>
      </c>
      <c r="J194" s="81" t="s">
        <v>182</v>
      </c>
    </row>
    <row r="195" spans="1:10" s="2" customFormat="1" ht="15.75" x14ac:dyDescent="0.3">
      <c r="A195" s="81" t="s">
        <v>345</v>
      </c>
      <c r="B195" s="82">
        <v>15945</v>
      </c>
      <c r="C195" s="82">
        <v>16339</v>
      </c>
      <c r="D195" s="82">
        <v>6904</v>
      </c>
      <c r="E195" s="82">
        <v>18796</v>
      </c>
      <c r="F195" s="82">
        <v>73563</v>
      </c>
      <c r="G195" s="82">
        <v>55893</v>
      </c>
      <c r="H195" s="82">
        <v>44639</v>
      </c>
      <c r="I195" s="156" t="s">
        <v>183</v>
      </c>
      <c r="J195" s="81" t="s">
        <v>188</v>
      </c>
    </row>
    <row r="196" spans="1:10" s="2" customFormat="1" ht="15.75" x14ac:dyDescent="0.3">
      <c r="A196" s="81" t="s">
        <v>409</v>
      </c>
      <c r="B196" s="28">
        <v>217144</v>
      </c>
      <c r="C196" s="28">
        <v>230388</v>
      </c>
      <c r="D196" s="28">
        <v>227558</v>
      </c>
      <c r="E196" s="28">
        <v>238600</v>
      </c>
      <c r="F196" s="28">
        <v>276222</v>
      </c>
      <c r="G196" s="28">
        <v>313333</v>
      </c>
      <c r="H196" s="28">
        <v>338751</v>
      </c>
      <c r="I196" s="157" t="s">
        <v>183</v>
      </c>
      <c r="J196" s="81" t="s">
        <v>344</v>
      </c>
    </row>
    <row r="197" spans="1:10" s="2" customFormat="1" ht="15.75" x14ac:dyDescent="0.3">
      <c r="A197" s="81" t="s">
        <v>343</v>
      </c>
      <c r="B197" s="82">
        <v>327</v>
      </c>
      <c r="C197" s="82">
        <v>333</v>
      </c>
      <c r="D197" s="82">
        <v>337</v>
      </c>
      <c r="E197" s="82">
        <v>344</v>
      </c>
      <c r="F197" s="82">
        <v>346</v>
      </c>
      <c r="G197" s="82">
        <v>341</v>
      </c>
      <c r="H197" s="82">
        <v>339</v>
      </c>
      <c r="I197" s="156" t="s">
        <v>183</v>
      </c>
      <c r="J197" s="81" t="s">
        <v>344</v>
      </c>
    </row>
    <row r="198" spans="1:10" s="2" customFormat="1" ht="15.75" x14ac:dyDescent="0.3">
      <c r="A198" s="81" t="s">
        <v>346</v>
      </c>
      <c r="B198" s="82">
        <v>169</v>
      </c>
      <c r="C198" s="82">
        <v>175</v>
      </c>
      <c r="D198" s="82">
        <v>172</v>
      </c>
      <c r="E198" s="82">
        <v>171</v>
      </c>
      <c r="F198" s="82">
        <v>243</v>
      </c>
      <c r="G198" s="82">
        <v>295</v>
      </c>
      <c r="H198" s="82">
        <v>304</v>
      </c>
      <c r="I198" s="156" t="s">
        <v>183</v>
      </c>
      <c r="J198" s="81" t="s">
        <v>344</v>
      </c>
    </row>
    <row r="199" spans="1:10" s="2" customFormat="1" ht="15.75" x14ac:dyDescent="0.3">
      <c r="A199" s="81" t="s">
        <v>186</v>
      </c>
      <c r="B199" s="28">
        <v>148410</v>
      </c>
      <c r="C199" s="28">
        <v>151997</v>
      </c>
      <c r="D199" s="28">
        <v>112181</v>
      </c>
      <c r="E199" s="28">
        <v>157100</v>
      </c>
      <c r="F199" s="28">
        <v>159814</v>
      </c>
      <c r="G199" s="28">
        <v>164485</v>
      </c>
      <c r="H199" s="28">
        <v>151062</v>
      </c>
      <c r="I199" s="157" t="s">
        <v>80</v>
      </c>
      <c r="J199" s="8" t="s">
        <v>188</v>
      </c>
    </row>
    <row r="200" spans="1:10" s="2" customFormat="1" ht="15.75" x14ac:dyDescent="0.3">
      <c r="A200" s="81" t="s">
        <v>187</v>
      </c>
      <c r="B200" s="100">
        <f t="shared" ref="B200:H200" si="6">+B194/B199</f>
        <v>2.1326056195674147E-2</v>
      </c>
      <c r="C200" s="100">
        <f>+C194/C199</f>
        <v>3.7395474910689029E-2</v>
      </c>
      <c r="D200" s="100">
        <f t="shared" si="6"/>
        <v>2.3337285280038509E-2</v>
      </c>
      <c r="E200" s="100">
        <f t="shared" si="6"/>
        <v>1.0477402928071292E-2</v>
      </c>
      <c r="F200" s="100">
        <f t="shared" si="6"/>
        <v>5.9006094584955013E-3</v>
      </c>
      <c r="G200" s="100">
        <f t="shared" si="6"/>
        <v>6.4078791379153111E-3</v>
      </c>
      <c r="H200" s="100">
        <f t="shared" si="6"/>
        <v>9.7708225761607825E-3</v>
      </c>
      <c r="I200" s="158" t="s">
        <v>80</v>
      </c>
      <c r="J200" s="85" t="s">
        <v>189</v>
      </c>
    </row>
    <row r="201" spans="1:10" s="2" customFormat="1" ht="15.75" x14ac:dyDescent="0.3">
      <c r="A201" s="81" t="s">
        <v>341</v>
      </c>
      <c r="B201" s="28">
        <v>741450</v>
      </c>
      <c r="C201" s="28">
        <v>756717</v>
      </c>
      <c r="D201" s="28">
        <v>507569</v>
      </c>
      <c r="E201" s="28">
        <v>603783</v>
      </c>
      <c r="F201" s="28">
        <v>769290</v>
      </c>
      <c r="G201" s="28">
        <v>884925</v>
      </c>
      <c r="H201" s="28">
        <v>950102</v>
      </c>
      <c r="I201" s="157" t="s">
        <v>183</v>
      </c>
      <c r="J201" s="8" t="s">
        <v>342</v>
      </c>
    </row>
    <row r="202" spans="1:10" s="2" customFormat="1" x14ac:dyDescent="0.25">
      <c r="A202" s="92"/>
      <c r="B202" s="92"/>
      <c r="C202" s="101"/>
      <c r="D202" s="101"/>
      <c r="E202" s="101"/>
      <c r="F202" s="101"/>
      <c r="G202" s="92"/>
      <c r="H202" s="92"/>
      <c r="I202" s="92"/>
      <c r="J202" s="92"/>
    </row>
    <row r="203" spans="1:10" s="2" customFormat="1" ht="19.5" x14ac:dyDescent="0.35">
      <c r="A203" s="55" t="s">
        <v>410</v>
      </c>
      <c r="B203" s="97"/>
      <c r="C203" s="98"/>
      <c r="D203" s="99"/>
      <c r="E203" s="99"/>
      <c r="F203" s="99"/>
      <c r="G203" s="99"/>
      <c r="H203" s="99"/>
      <c r="I203" s="97"/>
      <c r="J203" s="97"/>
    </row>
    <row r="204" spans="1:10" s="2" customFormat="1" ht="31.5" x14ac:dyDescent="0.3">
      <c r="A204" s="95" t="s">
        <v>368</v>
      </c>
      <c r="B204" s="96" t="s">
        <v>311</v>
      </c>
      <c r="C204" s="96" t="s">
        <v>312</v>
      </c>
      <c r="D204" s="96" t="s">
        <v>313</v>
      </c>
      <c r="E204" s="96" t="s">
        <v>314</v>
      </c>
      <c r="F204" s="96" t="s">
        <v>367</v>
      </c>
      <c r="G204" s="96" t="s">
        <v>387</v>
      </c>
      <c r="H204" s="96" t="s">
        <v>425</v>
      </c>
      <c r="I204" s="165" t="s">
        <v>68</v>
      </c>
      <c r="J204" s="127" t="s">
        <v>388</v>
      </c>
    </row>
    <row r="205" spans="1:10" ht="15.75" hidden="1" x14ac:dyDescent="0.3">
      <c r="A205" s="25" t="s">
        <v>64</v>
      </c>
      <c r="B205" s="26">
        <v>48.3</v>
      </c>
      <c r="C205" s="26">
        <v>64</v>
      </c>
      <c r="D205" s="26"/>
      <c r="E205" s="26"/>
      <c r="F205" s="26"/>
      <c r="G205" s="26"/>
      <c r="H205" s="26"/>
      <c r="I205" s="166" t="s">
        <v>65</v>
      </c>
      <c r="J205" s="25" t="s">
        <v>78</v>
      </c>
    </row>
    <row r="206" spans="1:10" ht="15.75" hidden="1" x14ac:dyDescent="0.3">
      <c r="A206" s="25" t="s">
        <v>66</v>
      </c>
      <c r="B206" s="26">
        <v>36.1</v>
      </c>
      <c r="C206" s="26">
        <v>36.4</v>
      </c>
      <c r="D206" s="26"/>
      <c r="E206" s="26"/>
      <c r="F206" s="26"/>
      <c r="G206" s="26"/>
      <c r="H206" s="26"/>
      <c r="I206" s="166" t="s">
        <v>65</v>
      </c>
      <c r="J206" s="25" t="s">
        <v>79</v>
      </c>
    </row>
    <row r="207" spans="1:10" ht="31.5" x14ac:dyDescent="0.3">
      <c r="A207" s="176" t="s">
        <v>369</v>
      </c>
      <c r="B207" s="177" t="s">
        <v>386</v>
      </c>
      <c r="C207" s="177" t="s">
        <v>383</v>
      </c>
      <c r="D207" s="177" t="s">
        <v>380</v>
      </c>
      <c r="E207" s="177" t="s">
        <v>376</v>
      </c>
      <c r="F207" s="96" t="s">
        <v>373</v>
      </c>
      <c r="G207" s="96" t="s">
        <v>389</v>
      </c>
      <c r="H207" s="96" t="s">
        <v>426</v>
      </c>
      <c r="I207" s="165" t="s">
        <v>68</v>
      </c>
      <c r="J207" s="176"/>
    </row>
    <row r="208" spans="1:10" ht="31.5" x14ac:dyDescent="0.3">
      <c r="A208" s="176" t="s">
        <v>370</v>
      </c>
      <c r="B208" s="177" t="s">
        <v>384</v>
      </c>
      <c r="C208" s="177" t="s">
        <v>381</v>
      </c>
      <c r="D208" s="177" t="s">
        <v>379</v>
      </c>
      <c r="E208" s="177" t="s">
        <v>375</v>
      </c>
      <c r="F208" s="96" t="s">
        <v>372</v>
      </c>
      <c r="G208" s="96" t="s">
        <v>390</v>
      </c>
      <c r="H208" s="96" t="s">
        <v>427</v>
      </c>
      <c r="I208" s="165" t="s">
        <v>68</v>
      </c>
      <c r="J208" s="176"/>
    </row>
    <row r="209" spans="1:10" ht="31.5" x14ac:dyDescent="0.3">
      <c r="A209" s="176" t="s">
        <v>371</v>
      </c>
      <c r="B209" s="177" t="s">
        <v>385</v>
      </c>
      <c r="C209" s="177" t="s">
        <v>382</v>
      </c>
      <c r="D209" s="177" t="s">
        <v>378</v>
      </c>
      <c r="E209" s="177" t="s">
        <v>377</v>
      </c>
      <c r="F209" s="96" t="s">
        <v>374</v>
      </c>
      <c r="G209" s="96" t="s">
        <v>391</v>
      </c>
      <c r="H209" s="96" t="s">
        <v>428</v>
      </c>
      <c r="I209" s="165" t="s">
        <v>68</v>
      </c>
      <c r="J209" s="176"/>
    </row>
    <row r="210" spans="1:10" ht="15.75" x14ac:dyDescent="0.25">
      <c r="A210" s="105"/>
      <c r="B210" s="106"/>
      <c r="C210" s="106"/>
      <c r="D210" s="106"/>
      <c r="E210" s="106"/>
      <c r="F210" s="106"/>
      <c r="G210" s="106"/>
      <c r="H210" s="106"/>
      <c r="I210" s="107"/>
      <c r="J210" s="107"/>
    </row>
    <row r="211" spans="1:10" ht="19.5" x14ac:dyDescent="0.35">
      <c r="A211" s="130" t="s">
        <v>411</v>
      </c>
      <c r="B211" s="128"/>
      <c r="C211" s="128"/>
      <c r="D211" s="128"/>
      <c r="E211" s="128"/>
      <c r="F211" s="128"/>
      <c r="G211" s="128"/>
      <c r="H211" s="128"/>
      <c r="I211" s="131"/>
      <c r="J211" s="129"/>
    </row>
    <row r="212" spans="1:10" ht="15.75" x14ac:dyDescent="0.3">
      <c r="A212" s="6" t="s">
        <v>210</v>
      </c>
      <c r="B212" s="132" t="s">
        <v>315</v>
      </c>
      <c r="C212" s="132" t="s">
        <v>316</v>
      </c>
      <c r="D212" s="133" t="s">
        <v>317</v>
      </c>
      <c r="E212" s="133" t="s">
        <v>318</v>
      </c>
      <c r="F212" s="133" t="s">
        <v>402</v>
      </c>
      <c r="G212" s="133" t="s">
        <v>403</v>
      </c>
      <c r="H212" s="133" t="s">
        <v>429</v>
      </c>
      <c r="I212" s="134" t="s">
        <v>69</v>
      </c>
      <c r="J212" s="184" t="s">
        <v>392</v>
      </c>
    </row>
    <row r="213" spans="1:10" ht="15.75" x14ac:dyDescent="0.3">
      <c r="A213" s="6" t="s">
        <v>319</v>
      </c>
      <c r="B213" s="132"/>
      <c r="C213" s="132"/>
      <c r="D213" s="133" t="s">
        <v>320</v>
      </c>
      <c r="E213" s="133" t="s">
        <v>321</v>
      </c>
      <c r="F213" s="133" t="s">
        <v>397</v>
      </c>
      <c r="G213" s="133" t="s">
        <v>394</v>
      </c>
      <c r="H213" s="133" t="s">
        <v>430</v>
      </c>
      <c r="I213" s="134" t="s">
        <v>69</v>
      </c>
      <c r="J213" s="185"/>
    </row>
    <row r="214" spans="1:10" ht="15.75" x14ac:dyDescent="0.3">
      <c r="A214" s="6" t="s">
        <v>322</v>
      </c>
      <c r="B214" s="132"/>
      <c r="C214" s="132"/>
      <c r="D214" s="133" t="s">
        <v>323</v>
      </c>
      <c r="E214" s="133" t="s">
        <v>324</v>
      </c>
      <c r="F214" s="133" t="s">
        <v>396</v>
      </c>
      <c r="G214" s="133" t="s">
        <v>393</v>
      </c>
      <c r="H214" s="133" t="s">
        <v>431</v>
      </c>
      <c r="I214" s="134" t="s">
        <v>69</v>
      </c>
      <c r="J214" s="185"/>
    </row>
    <row r="215" spans="1:10" ht="15.75" x14ac:dyDescent="0.3">
      <c r="A215" s="6" t="s">
        <v>325</v>
      </c>
      <c r="B215" s="132"/>
      <c r="C215" s="132"/>
      <c r="D215" s="133" t="s">
        <v>326</v>
      </c>
      <c r="E215" s="133" t="s">
        <v>327</v>
      </c>
      <c r="F215" s="133" t="s">
        <v>395</v>
      </c>
      <c r="G215" s="133" t="s">
        <v>404</v>
      </c>
      <c r="H215" s="133" t="s">
        <v>432</v>
      </c>
      <c r="I215" s="134" t="s">
        <v>69</v>
      </c>
      <c r="J215" s="185"/>
    </row>
    <row r="216" spans="1:10" ht="15.75" x14ac:dyDescent="0.3">
      <c r="A216" s="6" t="s">
        <v>328</v>
      </c>
      <c r="B216" s="135"/>
      <c r="C216" s="135"/>
      <c r="D216" s="135" t="s">
        <v>329</v>
      </c>
      <c r="E216" s="135" t="s">
        <v>330</v>
      </c>
      <c r="F216" s="133" t="s">
        <v>398</v>
      </c>
      <c r="G216" s="133" t="s">
        <v>405</v>
      </c>
      <c r="H216" s="133" t="s">
        <v>433</v>
      </c>
      <c r="I216" s="134" t="s">
        <v>69</v>
      </c>
      <c r="J216" s="185"/>
    </row>
    <row r="217" spans="1:10" ht="15.75" x14ac:dyDescent="0.3">
      <c r="A217" s="6" t="s">
        <v>331</v>
      </c>
      <c r="B217" s="135"/>
      <c r="C217" s="135"/>
      <c r="D217" s="135" t="s">
        <v>332</v>
      </c>
      <c r="E217" s="135" t="s">
        <v>333</v>
      </c>
      <c r="F217" s="133" t="s">
        <v>399</v>
      </c>
      <c r="G217" s="133" t="s">
        <v>406</v>
      </c>
      <c r="H217" s="133" t="s">
        <v>434</v>
      </c>
      <c r="I217" s="134" t="s">
        <v>69</v>
      </c>
      <c r="J217" s="185"/>
    </row>
    <row r="218" spans="1:10" ht="15.75" x14ac:dyDescent="0.3">
      <c r="A218" s="6" t="s">
        <v>334</v>
      </c>
      <c r="B218" s="135"/>
      <c r="C218" s="135"/>
      <c r="D218" s="135" t="s">
        <v>335</v>
      </c>
      <c r="E218" s="135" t="s">
        <v>336</v>
      </c>
      <c r="F218" s="133" t="s">
        <v>400</v>
      </c>
      <c r="G218" s="133" t="s">
        <v>407</v>
      </c>
      <c r="H218" s="133" t="s">
        <v>435</v>
      </c>
      <c r="I218" s="134" t="s">
        <v>69</v>
      </c>
      <c r="J218" s="185"/>
    </row>
    <row r="219" spans="1:10" ht="15.75" x14ac:dyDescent="0.3">
      <c r="A219" s="6" t="s">
        <v>337</v>
      </c>
      <c r="B219" s="135"/>
      <c r="C219" s="135"/>
      <c r="D219" s="135" t="s">
        <v>338</v>
      </c>
      <c r="E219" s="135" t="s">
        <v>339</v>
      </c>
      <c r="F219" s="133" t="s">
        <v>401</v>
      </c>
      <c r="G219" s="133" t="s">
        <v>408</v>
      </c>
      <c r="H219" s="133" t="s">
        <v>436</v>
      </c>
      <c r="I219" s="134" t="s">
        <v>69</v>
      </c>
      <c r="J219" s="186"/>
    </row>
    <row r="220" spans="1:10" ht="15.75" x14ac:dyDescent="0.25">
      <c r="A220" s="118"/>
      <c r="B220" s="128"/>
      <c r="C220" s="128"/>
      <c r="D220" s="128"/>
      <c r="E220" s="128"/>
      <c r="F220" s="128"/>
      <c r="G220" s="128"/>
      <c r="H220" s="128"/>
      <c r="I220" s="129"/>
      <c r="J220" s="129"/>
    </row>
    <row r="221" spans="1:10" ht="19.5" hidden="1" x14ac:dyDescent="0.25">
      <c r="A221" s="102" t="s">
        <v>197</v>
      </c>
      <c r="B221" s="103"/>
      <c r="C221" s="103"/>
      <c r="D221" s="103"/>
      <c r="E221" s="103"/>
      <c r="F221" s="103"/>
      <c r="G221" s="103"/>
      <c r="H221" s="103"/>
      <c r="I221" s="104"/>
      <c r="J221" s="104"/>
    </row>
    <row r="222" spans="1:10" ht="15.75" hidden="1" x14ac:dyDescent="0.3">
      <c r="A222" s="108" t="s">
        <v>86</v>
      </c>
      <c r="B222" s="109">
        <v>-2.4307996647797751E-2</v>
      </c>
      <c r="C222" s="109"/>
      <c r="D222" s="109"/>
      <c r="E222" s="109"/>
      <c r="F222" s="109"/>
      <c r="G222" s="109"/>
      <c r="H222" s="109"/>
      <c r="I222" s="167" t="s">
        <v>80</v>
      </c>
      <c r="J222" s="108" t="s">
        <v>89</v>
      </c>
    </row>
    <row r="223" spans="1:10" ht="15.75" hidden="1" x14ac:dyDescent="0.3">
      <c r="A223" s="108" t="s">
        <v>87</v>
      </c>
      <c r="B223" s="109">
        <v>3.5697281736145711E-2</v>
      </c>
      <c r="C223" s="109"/>
      <c r="D223" s="109"/>
      <c r="E223" s="109"/>
      <c r="F223" s="109"/>
      <c r="G223" s="109"/>
      <c r="H223" s="109"/>
      <c r="I223" s="167" t="s">
        <v>80</v>
      </c>
      <c r="J223" s="108" t="s">
        <v>89</v>
      </c>
    </row>
    <row r="224" spans="1:10" ht="15.75" hidden="1" x14ac:dyDescent="0.3">
      <c r="A224" s="108" t="s">
        <v>88</v>
      </c>
      <c r="B224" s="109">
        <v>-5.8518521917487645E-2</v>
      </c>
      <c r="C224" s="109"/>
      <c r="D224" s="109"/>
      <c r="E224" s="109"/>
      <c r="F224" s="109"/>
      <c r="G224" s="109"/>
      <c r="H224" s="109"/>
      <c r="I224" s="167" t="s">
        <v>80</v>
      </c>
      <c r="J224" s="108" t="s">
        <v>89</v>
      </c>
    </row>
    <row r="225" spans="4:9" hidden="1" x14ac:dyDescent="0.25">
      <c r="I225" s="168"/>
    </row>
    <row r="226" spans="4:9" hidden="1" x14ac:dyDescent="0.25"/>
    <row r="232" spans="4:9" x14ac:dyDescent="0.25">
      <c r="D232" s="178"/>
    </row>
    <row r="233" spans="4:9" x14ac:dyDescent="0.25">
      <c r="D233" s="178"/>
    </row>
    <row r="234" spans="4:9" x14ac:dyDescent="0.25">
      <c r="D234" s="178"/>
    </row>
    <row r="235" spans="4:9" x14ac:dyDescent="0.25">
      <c r="D235" s="178"/>
    </row>
    <row r="236" spans="4:9" x14ac:dyDescent="0.25">
      <c r="D236" s="178"/>
    </row>
    <row r="237" spans="4:9" x14ac:dyDescent="0.25">
      <c r="D237" s="178"/>
    </row>
  </sheetData>
  <mergeCells count="17">
    <mergeCell ref="A120:J120"/>
    <mergeCell ref="A112:J112"/>
    <mergeCell ref="A99:I99"/>
    <mergeCell ref="A105:I105"/>
    <mergeCell ref="A1:J1"/>
    <mergeCell ref="A34:J34"/>
    <mergeCell ref="A28:J28"/>
    <mergeCell ref="A4:J4"/>
    <mergeCell ref="A87:J87"/>
    <mergeCell ref="J212:J219"/>
    <mergeCell ref="A193:J193"/>
    <mergeCell ref="A127:J127"/>
    <mergeCell ref="A141:J141"/>
    <mergeCell ref="A155:J155"/>
    <mergeCell ref="A163:J163"/>
    <mergeCell ref="A173:J173"/>
    <mergeCell ref="A178:J1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Siniestros</vt:lpstr>
      <vt:lpstr>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Arturo Hidalgo Sotelo</dc:creator>
  <cp:lastModifiedBy>Cristian Aliaga</cp:lastModifiedBy>
  <dcterms:created xsi:type="dcterms:W3CDTF">2019-11-14T17:21:40Z</dcterms:created>
  <dcterms:modified xsi:type="dcterms:W3CDTF">2026-03-13T14:29:26Z</dcterms:modified>
</cp:coreProperties>
</file>