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aaporgpe-my.sharepoint.com/personal/amorisaki_aap_org_pe/Documents/MORISAKI/AAP/OBSERVATORIO/Panel - Cifras AAP/"/>
    </mc:Choice>
  </mc:AlternateContent>
  <xr:revisionPtr revIDLastSave="0" documentId="14_{D20B31A0-E092-459C-B532-BAC812B18C5D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Siniestros" sheetId="1" r:id="rId1"/>
    <sheet name="Otr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91" i="3"/>
  <c r="F191" i="3"/>
  <c r="F44" i="3"/>
  <c r="E44" i="3"/>
  <c r="F33" i="3"/>
  <c r="F290" i="1" l="1"/>
  <c r="F288" i="1"/>
  <c r="F286" i="1"/>
  <c r="F17" i="3"/>
  <c r="F12" i="3"/>
  <c r="F8" i="3"/>
  <c r="F6" i="3"/>
  <c r="F12" i="1"/>
  <c r="F11" i="1"/>
  <c r="F241" i="1"/>
  <c r="F258" i="1"/>
  <c r="F94" i="1"/>
  <c r="F87" i="1"/>
  <c r="F78" i="1"/>
  <c r="F71" i="1"/>
  <c r="B44" i="1"/>
  <c r="C44" i="1"/>
  <c r="D44" i="1"/>
  <c r="E44" i="1"/>
  <c r="F44" i="1"/>
  <c r="F58" i="1"/>
  <c r="F16" i="1"/>
  <c r="F116" i="3" l="1"/>
  <c r="F115" i="3"/>
  <c r="F282" i="1"/>
  <c r="F280" i="1"/>
  <c r="F278" i="1"/>
  <c r="F276" i="1"/>
  <c r="F274" i="1"/>
  <c r="F272" i="1"/>
  <c r="F270" i="1"/>
  <c r="F268" i="1"/>
  <c r="F266" i="1"/>
  <c r="F264" i="1"/>
  <c r="F262" i="1"/>
  <c r="F260" i="1"/>
  <c r="F255" i="1"/>
  <c r="F253" i="1"/>
  <c r="F251" i="1"/>
  <c r="F249" i="1"/>
  <c r="F247" i="1"/>
  <c r="F245" i="1"/>
  <c r="F243" i="1"/>
  <c r="F228" i="1"/>
  <c r="F226" i="1"/>
  <c r="F224" i="1"/>
  <c r="F222" i="1"/>
  <c r="F236" i="1"/>
  <c r="F238" i="1"/>
  <c r="F234" i="1"/>
  <c r="F232" i="1"/>
  <c r="F10" i="1"/>
  <c r="F8" i="1"/>
  <c r="F6" i="1"/>
  <c r="E12" i="1" l="1"/>
  <c r="E75" i="3"/>
  <c r="C191" i="3"/>
  <c r="D191" i="3"/>
  <c r="B191" i="3"/>
  <c r="D12" i="1"/>
  <c r="D75" i="3"/>
  <c r="C75" i="3"/>
  <c r="B75" i="3"/>
  <c r="B44" i="3"/>
  <c r="C44" i="3"/>
  <c r="D44" i="3"/>
  <c r="E290" i="1"/>
  <c r="E288" i="1"/>
  <c r="E286" i="1"/>
  <c r="E17" i="3"/>
  <c r="E12" i="3"/>
  <c r="E8" i="3"/>
  <c r="E6" i="3"/>
  <c r="E282" i="1"/>
  <c r="E280" i="1"/>
  <c r="E278" i="1"/>
  <c r="E276" i="1"/>
  <c r="E274" i="1"/>
  <c r="E272" i="1"/>
  <c r="E260" i="1"/>
  <c r="E270" i="1"/>
  <c r="E268" i="1"/>
  <c r="E266" i="1"/>
  <c r="E264" i="1"/>
  <c r="E262" i="1"/>
  <c r="E255" i="1"/>
  <c r="E253" i="1"/>
  <c r="E251" i="1"/>
  <c r="E249" i="1"/>
  <c r="E247" i="1"/>
  <c r="E245" i="1"/>
  <c r="E243" i="1"/>
  <c r="E238" i="1"/>
  <c r="E236" i="1"/>
  <c r="E234" i="1"/>
  <c r="E232" i="1"/>
  <c r="E228" i="1"/>
  <c r="E226" i="1"/>
  <c r="E224" i="1"/>
  <c r="E222" i="1"/>
  <c r="E94" i="1"/>
  <c r="E87" i="1"/>
  <c r="E78" i="1"/>
  <c r="E71" i="1"/>
  <c r="E13" i="1"/>
  <c r="E10" i="1"/>
  <c r="E8" i="1"/>
  <c r="E6" i="1"/>
  <c r="B282" i="1"/>
  <c r="C282" i="1"/>
  <c r="B280" i="1"/>
  <c r="C280" i="1"/>
  <c r="B278" i="1"/>
  <c r="C278" i="1"/>
  <c r="B276" i="1"/>
  <c r="C276" i="1"/>
  <c r="B274" i="1"/>
  <c r="C274" i="1"/>
  <c r="D282" i="1"/>
  <c r="D280" i="1"/>
  <c r="D278" i="1"/>
  <c r="D276" i="1"/>
  <c r="D274" i="1"/>
  <c r="D272" i="1"/>
  <c r="C272" i="1"/>
  <c r="B272" i="1"/>
  <c r="D270" i="1"/>
  <c r="C270" i="1"/>
  <c r="B270" i="1"/>
  <c r="D268" i="1"/>
  <c r="C268" i="1"/>
  <c r="B268" i="1"/>
  <c r="D266" i="1"/>
  <c r="C266" i="1"/>
  <c r="B266" i="1"/>
  <c r="D264" i="1"/>
  <c r="C264" i="1"/>
  <c r="B264" i="1"/>
  <c r="D262" i="1"/>
  <c r="C262" i="1"/>
  <c r="B262" i="1"/>
  <c r="D260" i="1"/>
  <c r="C260" i="1"/>
  <c r="B260" i="1"/>
  <c r="B255" i="1"/>
  <c r="B253" i="1"/>
  <c r="B251" i="1"/>
  <c r="B249" i="1"/>
  <c r="B247" i="1"/>
  <c r="B245" i="1"/>
  <c r="B243" i="1"/>
  <c r="C255" i="1"/>
  <c r="C253" i="1"/>
  <c r="C251" i="1"/>
  <c r="C249" i="1"/>
  <c r="C247" i="1"/>
  <c r="C245" i="1"/>
  <c r="C243" i="1"/>
  <c r="D255" i="1"/>
  <c r="D253" i="1"/>
  <c r="D251" i="1"/>
  <c r="D249" i="1"/>
  <c r="D247" i="1"/>
  <c r="D245" i="1"/>
  <c r="D243" i="1"/>
  <c r="C286" i="1"/>
  <c r="D286" i="1"/>
  <c r="D290" i="1"/>
  <c r="C290" i="1"/>
  <c r="B290" i="1"/>
  <c r="D288" i="1"/>
  <c r="C288" i="1"/>
  <c r="B288" i="1"/>
  <c r="B286" i="1"/>
  <c r="C228" i="1"/>
  <c r="D228" i="1"/>
  <c r="B228" i="1"/>
  <c r="C226" i="1"/>
  <c r="D226" i="1"/>
  <c r="B226" i="1"/>
  <c r="E16" i="1"/>
  <c r="B6" i="1"/>
  <c r="C6" i="1"/>
  <c r="D6" i="1"/>
  <c r="B8" i="1"/>
  <c r="C8" i="1"/>
  <c r="D8" i="1"/>
  <c r="B10" i="1"/>
  <c r="C10" i="1"/>
  <c r="D10" i="1"/>
  <c r="B12" i="1"/>
  <c r="C12" i="1"/>
  <c r="B13" i="1"/>
  <c r="C13" i="1"/>
  <c r="D13" i="1"/>
  <c r="B16" i="1"/>
  <c r="C16" i="1"/>
  <c r="D16" i="1"/>
  <c r="B71" i="1"/>
  <c r="C71" i="1"/>
  <c r="D71" i="1"/>
  <c r="B78" i="1"/>
  <c r="C78" i="1"/>
  <c r="D78" i="1"/>
  <c r="B87" i="1"/>
  <c r="C87" i="1"/>
  <c r="D87" i="1"/>
  <c r="B94" i="1"/>
  <c r="C94" i="1"/>
  <c r="D94" i="1"/>
  <c r="C222" i="1"/>
  <c r="D222" i="1"/>
  <c r="C224" i="1"/>
  <c r="D224" i="1"/>
  <c r="B232" i="1"/>
  <c r="C232" i="1"/>
  <c r="D232" i="1"/>
  <c r="B234" i="1"/>
  <c r="C234" i="1"/>
  <c r="D234" i="1"/>
  <c r="B236" i="1"/>
  <c r="C236" i="1"/>
  <c r="D236" i="1"/>
  <c r="B238" i="1"/>
  <c r="C238" i="1"/>
  <c r="D238" i="1"/>
  <c r="D17" i="3"/>
  <c r="C17" i="3"/>
  <c r="D12" i="3"/>
  <c r="C12" i="3"/>
  <c r="D8" i="3"/>
  <c r="C8" i="3"/>
  <c r="D6" i="3"/>
  <c r="C6" i="3"/>
  <c r="B6" i="3"/>
</calcChain>
</file>

<file path=xl/sharedStrings.xml><?xml version="1.0" encoding="utf-8"?>
<sst xmlns="http://schemas.openxmlformats.org/spreadsheetml/2006/main" count="1016" uniqueCount="392">
  <si>
    <t>Variable</t>
  </si>
  <si>
    <t>Fuente</t>
  </si>
  <si>
    <t>Anuario Estadistico PNP</t>
  </si>
  <si>
    <t>Choque</t>
  </si>
  <si>
    <t>Atropello</t>
  </si>
  <si>
    <t>Despiste</t>
  </si>
  <si>
    <t>Choque y fuga</t>
  </si>
  <si>
    <t>Imprudencia del conductor</t>
  </si>
  <si>
    <t>Exceso de velocidad</t>
  </si>
  <si>
    <t>Ebriedad del conductor</t>
  </si>
  <si>
    <t>Imprudencia del peatón</t>
  </si>
  <si>
    <t>Número de muertos</t>
  </si>
  <si>
    <t>Número de heridos</t>
  </si>
  <si>
    <t>Infracciones Leves</t>
  </si>
  <si>
    <t>Infracciones Graves</t>
  </si>
  <si>
    <t>Infacciones Muy Graves</t>
  </si>
  <si>
    <t>Leves - L07</t>
  </si>
  <si>
    <t>Leves - L01</t>
  </si>
  <si>
    <t xml:space="preserve">Dejar mal estacionado el vehículo en lugares permitidos. </t>
  </si>
  <si>
    <t>Graves - G47</t>
  </si>
  <si>
    <t>Estacionar en lugar que afecte la operatividad del servicio de transporte público de pasajeros o carga o que afecte la seguridad, visibilidad o fluidez del tránsito o impida observar la señalización.</t>
  </si>
  <si>
    <t>Graves - G58</t>
  </si>
  <si>
    <t>No presentar la Tarjeta de Identificación Vehicular, la Licencia de Conducir o el Documento Nacional de Identidad o documento de identidad, según corresponda.</t>
  </si>
  <si>
    <t>Graves - G28</t>
  </si>
  <si>
    <t>No llevar puesto el cinturon de seguridad</t>
  </si>
  <si>
    <t>Muy Graves - M02</t>
  </si>
  <si>
    <t>Muy Graves - M17</t>
  </si>
  <si>
    <t>Cruzar una intersección o girar, estando el semáforo con luz roja y no existiendo la indicación en contrario.</t>
  </si>
  <si>
    <t>Muy Graves - M03</t>
  </si>
  <si>
    <t>Conducir un vehículo automotor sin tener licencia de conducir o permiso provisional.</t>
  </si>
  <si>
    <t>Tenencia de Bienes de Transporte: Hogares que tienen algún bien de transporte</t>
  </si>
  <si>
    <t>Bicicleta</t>
  </si>
  <si>
    <t>INEI</t>
  </si>
  <si>
    <t>Auto/camioneta</t>
  </si>
  <si>
    <t>Motocicleta</t>
  </si>
  <si>
    <t>Mototaxi</t>
  </si>
  <si>
    <t>Automóvil</t>
  </si>
  <si>
    <t>Station Wagon</t>
  </si>
  <si>
    <t>Camioneta Pick Up</t>
  </si>
  <si>
    <t>Camioneta Rural</t>
  </si>
  <si>
    <t>Camioneta Panel</t>
  </si>
  <si>
    <t>Omnibus</t>
  </si>
  <si>
    <t>Camión</t>
  </si>
  <si>
    <t>Remolcador</t>
  </si>
  <si>
    <t>Remolque y Semi-remolque</t>
  </si>
  <si>
    <t>MTC</t>
  </si>
  <si>
    <t>Infraestructura vial nacional</t>
  </si>
  <si>
    <t>Pavimentado</t>
  </si>
  <si>
    <t>No Pavimentado</t>
  </si>
  <si>
    <t>Notas</t>
  </si>
  <si>
    <t>Conducir con presencia de alcohol en la sangre en proporción mayor a lo previsto, bajo los efectos de estupefacientes, narcóticos y/o alucinógenos comprobada con el exámen respectivo o por negarse al mismo.</t>
  </si>
  <si>
    <t>Accidentes por día</t>
  </si>
  <si>
    <t>Muertos por día</t>
  </si>
  <si>
    <t>Heridos por día</t>
  </si>
  <si>
    <t>Número de choques por día</t>
  </si>
  <si>
    <t>Accidentes por excceso de velocidad al día</t>
  </si>
  <si>
    <t>Accidentes por imprudencia del conductor al día</t>
  </si>
  <si>
    <t>Accidentes al día por ebriedad del conductor al día</t>
  </si>
  <si>
    <t>Accidentes por imprudencia del peatón al día</t>
  </si>
  <si>
    <t>Infracciones al Reglamento Nacional de Transito</t>
  </si>
  <si>
    <t>Infracciones cometidas cada hora</t>
  </si>
  <si>
    <t>Infracciones leves cometidas cada hora</t>
  </si>
  <si>
    <t>Infracciones graves cometidas cada hora</t>
  </si>
  <si>
    <t>Infracciones muy graves cometidas cada hora</t>
  </si>
  <si>
    <t>Contaminación - Concentración de PM2.5 (ug/m3)</t>
  </si>
  <si>
    <t>Competitividad - Conectividad Vial</t>
  </si>
  <si>
    <t>WEF</t>
  </si>
  <si>
    <t>Competitividad - Calidad de la infraestructura vial</t>
  </si>
  <si>
    <t>Número de atropellos por día</t>
  </si>
  <si>
    <t>Indice de Progreso Social</t>
  </si>
  <si>
    <t>PNP</t>
  </si>
  <si>
    <t xml:space="preserve">World Air Quality Report. </t>
  </si>
  <si>
    <t xml:space="preserve">Ranking TomTom </t>
  </si>
  <si>
    <t>PANEL: INDICADORES DEL SECTOR AUTOMOTOR - AAP</t>
  </si>
  <si>
    <t>Muertes por accidentes de tránsito por cada 100,000 habitantes</t>
  </si>
  <si>
    <t>Automovil</t>
  </si>
  <si>
    <t>Motocar</t>
  </si>
  <si>
    <t>Station wagon</t>
  </si>
  <si>
    <t>Camioneta pick up</t>
  </si>
  <si>
    <t>Camioneta rural</t>
  </si>
  <si>
    <t>Kms</t>
  </si>
  <si>
    <t>Se considera cifra de último trimestre.</t>
  </si>
  <si>
    <t>2018 - Puesto 96. 2019 - Puesto: 102 de 141 paises en el mundo</t>
  </si>
  <si>
    <t>2018 - Puesto 108. 2019 - Puesto: 110 de 141 paises en el mundo</t>
  </si>
  <si>
    <t>AAP</t>
  </si>
  <si>
    <t>AAP e INEI</t>
  </si>
  <si>
    <t>AAP, MTC e INEI</t>
  </si>
  <si>
    <t>Índice Nacional del Flujo Vehicular Total</t>
  </si>
  <si>
    <t>Índice del Flujo de Vehículos Pesados</t>
  </si>
  <si>
    <t>Índice del Flujo de Vehículos Ligeros</t>
  </si>
  <si>
    <t>(Año Base 2007 = 100). Promedio del año. Circulación de vehículos por las garitas de peaje.</t>
  </si>
  <si>
    <t>Tasa de retiro Vehículos Livianos</t>
  </si>
  <si>
    <t>Tasa de retiro Omnibús</t>
  </si>
  <si>
    <t>Tasa de retiro Camiones y Tracto</t>
  </si>
  <si>
    <t>Tasa de reemplazo año X = Vehículos retirados año X / Parque automotor año X. Vehículos retirados año X = Parque automotor año X - (Parque automotor año X-1 + Ventas año X)</t>
  </si>
  <si>
    <t>Muy Graves - M41</t>
  </si>
  <si>
    <t>Circular, interrumpir y/o impedir el tránsito, en situaciones de desastre natural o emergencia, incumpliendo las disposiciones de la autoridad competente para la restricción de acceso a las vías.</t>
  </si>
  <si>
    <t>Muy Graves - M40</t>
  </si>
  <si>
    <t>Conducir un vehiculo con la licencia de conducir vencida.</t>
  </si>
  <si>
    <t xml:space="preserve">  Áncash</t>
  </si>
  <si>
    <t xml:space="preserve">  Apurímac</t>
  </si>
  <si>
    <t xml:space="preserve">  Arequipa </t>
  </si>
  <si>
    <t xml:space="preserve">  Ayacucho</t>
  </si>
  <si>
    <t xml:space="preserve">  Cajamarca</t>
  </si>
  <si>
    <t xml:space="preserve">  Cusco</t>
  </si>
  <si>
    <t xml:space="preserve">  Huancavelica</t>
  </si>
  <si>
    <t xml:space="preserve">  Huánuco</t>
  </si>
  <si>
    <t xml:space="preserve">  Ica </t>
  </si>
  <si>
    <t xml:space="preserve">  Junín </t>
  </si>
  <si>
    <t xml:space="preserve">  La Libertad</t>
  </si>
  <si>
    <t xml:space="preserve">  Lambayeque</t>
  </si>
  <si>
    <t xml:space="preserve">  Lima 1/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</si>
  <si>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</si>
  <si>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</si>
  <si>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</si>
  <si>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</si>
  <si>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</si>
  <si>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</si>
  <si>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</si>
  <si>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</si>
  <si>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</si>
  <si>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</si>
  <si>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>Amazonas</t>
  </si>
  <si>
    <t>Parque Automotor según departamento</t>
  </si>
  <si>
    <t>Parque Automotor x tipo de vehículo</t>
  </si>
  <si>
    <t>Altas</t>
  </si>
  <si>
    <t>Bajas</t>
  </si>
  <si>
    <t>Tasa de altas</t>
  </si>
  <si>
    <t>Tasa de bajas</t>
  </si>
  <si>
    <t>Comprende a las empresas que se crean o se reactivan</t>
  </si>
  <si>
    <t>Empresas que dejan de operar por el cierre o cese definitivo de sus actividades, suspensión temporal, fallecimiento en el caso de personas naturales y fusión o escisión en el caso de personas jurídicas.</t>
  </si>
  <si>
    <t>Es la relación de altas de empresas con el stock al final del período.</t>
  </si>
  <si>
    <t>Es la relación de bajas de empresas con el stock al final del período.</t>
  </si>
  <si>
    <t>Tiene como fuente de actualización el Padrón de Contribuyentes de la Superintendencia Nacional de Aduanas y de Administración Tributaria (SUNAT). Comprende a las personas naturales con negocio y a las personas jurídicas tales como: sociedades, asociaciones, cooperativas, empresas individuales de responsabilidad limitada y otro tipo de organizaciones que actualmente se encuentran desarrollando actividades productivas en el país.</t>
  </si>
  <si>
    <t>Stock de empresas: Venta y reparación de vehículos - Perú</t>
  </si>
  <si>
    <t>ANDEMOS</t>
  </si>
  <si>
    <t>ANAC</t>
  </si>
  <si>
    <t>AMDA</t>
  </si>
  <si>
    <t xml:space="preserve">     Colombia</t>
  </si>
  <si>
    <t xml:space="preserve">     Chile </t>
  </si>
  <si>
    <t xml:space="preserve">     México</t>
  </si>
  <si>
    <t xml:space="preserve">     Ecuador</t>
  </si>
  <si>
    <t>AEADE</t>
  </si>
  <si>
    <t xml:space="preserve">     Alemania</t>
  </si>
  <si>
    <t xml:space="preserve">     EEUU</t>
  </si>
  <si>
    <t xml:space="preserve">     Japon</t>
  </si>
  <si>
    <t>Asociación Automotriz</t>
  </si>
  <si>
    <t>Contribución del sector</t>
  </si>
  <si>
    <t>Al PBI</t>
  </si>
  <si>
    <t>más del 16%</t>
  </si>
  <si>
    <t>Empleo Formal</t>
  </si>
  <si>
    <t>Cerca de 400,000</t>
  </si>
  <si>
    <t>Impuestos</t>
  </si>
  <si>
    <t>más del 15%</t>
  </si>
  <si>
    <t>Sector automotor y actividades conexas. Del total de impuestos internos en el país</t>
  </si>
  <si>
    <t>Sector automotor y actividades conexas. Porcentaje del PBI</t>
  </si>
  <si>
    <t xml:space="preserve">     Perú</t>
  </si>
  <si>
    <t>BCRP, INEI, SUNAT</t>
  </si>
  <si>
    <t>MTPE</t>
  </si>
  <si>
    <t>SUNAT</t>
  </si>
  <si>
    <t xml:space="preserve">     Francia</t>
  </si>
  <si>
    <t xml:space="preserve">     Noruega</t>
  </si>
  <si>
    <t>ACEA y EUROSTAT</t>
  </si>
  <si>
    <t>OECD</t>
  </si>
  <si>
    <t>ACEA</t>
  </si>
  <si>
    <t xml:space="preserve">     Italia</t>
  </si>
  <si>
    <t xml:space="preserve">     Japón</t>
  </si>
  <si>
    <t>Perú</t>
  </si>
  <si>
    <t xml:space="preserve">Chile </t>
  </si>
  <si>
    <t>Costa Rica</t>
  </si>
  <si>
    <t>Alemania</t>
  </si>
  <si>
    <t>España</t>
  </si>
  <si>
    <t>TUV Report 2019</t>
  </si>
  <si>
    <t>Asociación Española de entidades Colaboradoras de la Administración en la Inspección Técnica de Vehículos - Junio 2018</t>
  </si>
  <si>
    <t>Crhoy.com Noticias – 12 de Marzo 2019</t>
  </si>
  <si>
    <t>Diario La Tercera – 6 de Marzo 2017</t>
  </si>
  <si>
    <t>ATU</t>
  </si>
  <si>
    <t>Validaciones diarias promedio del año</t>
  </si>
  <si>
    <t>Gasolina 97</t>
  </si>
  <si>
    <t>Gasolina 95</t>
  </si>
  <si>
    <t>Gasolina 90</t>
  </si>
  <si>
    <t>Gasolina 84</t>
  </si>
  <si>
    <t>Gasohol 98</t>
  </si>
  <si>
    <t>Gasohol 97</t>
  </si>
  <si>
    <t>Gasohol 95</t>
  </si>
  <si>
    <t>Gasohol 90</t>
  </si>
  <si>
    <t xml:space="preserve">Gasohol 84 </t>
  </si>
  <si>
    <t>Venta de Combustibles</t>
  </si>
  <si>
    <t xml:space="preserve"> (Miles de barriles)</t>
  </si>
  <si>
    <t>MINEM</t>
  </si>
  <si>
    <t>Considera vehículos importados a GNV y vehiculos convertidos localmente antes de su venta al público.</t>
  </si>
  <si>
    <t>Infogas</t>
  </si>
  <si>
    <t>VehÍculos Nuevos en el año</t>
  </si>
  <si>
    <t>Total Vehículos Activos</t>
  </si>
  <si>
    <t>Vehículos a GNV</t>
  </si>
  <si>
    <t>Venta Vehículos Livianos</t>
  </si>
  <si>
    <t>Penetración Venta Vehículos a GNV</t>
  </si>
  <si>
    <t>Unidades</t>
  </si>
  <si>
    <t>Unidades vehículos nuevos a GNV/Unidades vehículos livianos totales</t>
  </si>
  <si>
    <t>Viajes diarios promedio - Metropolitano</t>
  </si>
  <si>
    <t>Infracciones</t>
  </si>
  <si>
    <t xml:space="preserve">Parque Automotor </t>
  </si>
  <si>
    <t>Flujo vehicular</t>
  </si>
  <si>
    <t>Infraestructura Vial</t>
  </si>
  <si>
    <t>Movilidad</t>
  </si>
  <si>
    <t>Stock de empresas total</t>
  </si>
  <si>
    <t>Ranking</t>
  </si>
  <si>
    <t>Tasa de Retiro</t>
  </si>
  <si>
    <t>Áncash</t>
  </si>
  <si>
    <t>Total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</si>
  <si>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</si>
  <si>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</si>
  <si>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</si>
  <si>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</si>
  <si>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</si>
  <si>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</si>
  <si>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</si>
  <si>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</si>
  <si>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</si>
  <si>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Lambayeque</t>
  </si>
  <si>
    <t>Lima</t>
  </si>
  <si>
    <t>Loreto</t>
  </si>
  <si>
    <t>Moquegua</t>
  </si>
  <si>
    <t>Pasco</t>
  </si>
  <si>
    <t>Piura</t>
  </si>
  <si>
    <t>Puno</t>
  </si>
  <si>
    <t>Tacna</t>
  </si>
  <si>
    <t>Tumbes</t>
  </si>
  <si>
    <t>Ucayali</t>
  </si>
  <si>
    <t>San Martín</t>
  </si>
  <si>
    <t>Madre de Dios</t>
  </si>
  <si>
    <t>La Libertad</t>
  </si>
  <si>
    <t>Callao</t>
  </si>
  <si>
    <t>0 - 5 años</t>
  </si>
  <si>
    <t>6 - 11 años</t>
  </si>
  <si>
    <t>12 - 17 años</t>
  </si>
  <si>
    <t>18 - 29 años</t>
  </si>
  <si>
    <t>30 - 59 años</t>
  </si>
  <si>
    <t>60 a más años</t>
  </si>
  <si>
    <t>Masculino</t>
  </si>
  <si>
    <t>Femenino</t>
  </si>
  <si>
    <t>Moovit</t>
  </si>
  <si>
    <t>Duración de viaje (ida o vuelta) en transporte público, incluyendo el trayecto a pie, esperas y viaje en sí.</t>
  </si>
  <si>
    <t>Duración promedio de viaje en transporte público (minutos)</t>
  </si>
  <si>
    <t>Viajes en transporte público de 2 o más horas (porcentaje)</t>
  </si>
  <si>
    <t>Porcentaje de personas que realizan un trayecto (ida o vuelta) de 2 o más horas en transporte público.</t>
  </si>
  <si>
    <t>Viajes en transporte público de 1-2 horas (porcentaje)</t>
  </si>
  <si>
    <t>Porcentaje de personas que realizan un trayecto (ida o vuelta) de 1-2 horas en transporte público.</t>
  </si>
  <si>
    <t>Viajes en transporte público de 30 minutos o menos (porcentaje)</t>
  </si>
  <si>
    <t>Porcentaje de personas que realizan un trayecto (ida o vuelta) de 30 minutos o menos en transporte público.</t>
  </si>
  <si>
    <t>Viajes con dos transbordos (porcentaje)</t>
  </si>
  <si>
    <t>Porcentaje de personas que hacen 2 transbordos durante una trayecto medio (ida o vuelta)</t>
  </si>
  <si>
    <t>Viaje con tres transbordos o más (porcentaje)</t>
  </si>
  <si>
    <t>Porcentaje de personas que hacen 3 o más transbordos durante una trayecto medio (ida o vuelta)</t>
  </si>
  <si>
    <t>Viajes sin transbordos (porcentaje)</t>
  </si>
  <si>
    <t>Porcentaje de personas que no hacen transbordos durante una trayecto medio (ida o vuelta)</t>
  </si>
  <si>
    <t>Distancia media de un trayecto (km)</t>
  </si>
  <si>
    <t>Distancia promedio que recorre una persona durante un trayecto medio (ida o vuelta)</t>
  </si>
  <si>
    <t>Trayectos de más de 12km (porcentaje)</t>
  </si>
  <si>
    <t>Porcentaje de personas que viajan en promedio más de 12 km durante un trayecto (ida o vuelta)</t>
  </si>
  <si>
    <t>Incentivos para el uso del transporte público (principales)</t>
  </si>
  <si>
    <t>Principales razones que animarían a usar más el transporte público (encuesta - respuestas múltiples)</t>
  </si>
  <si>
    <t>Viajes más cortos (menos congestión)</t>
  </si>
  <si>
    <t>Vehículos menos masificados</t>
  </si>
  <si>
    <t>Se refiere a vehículos menos aglomerados.</t>
  </si>
  <si>
    <t>Sentirme más seguro en transporte público</t>
  </si>
  <si>
    <t>Información de llegadas y salidas fiable</t>
  </si>
  <si>
    <t>Mayor frecuencia de vehículos y esperas más cortas</t>
  </si>
  <si>
    <t>Impacto del Covid-19 en el uso de transporte público</t>
  </si>
  <si>
    <t>Como ha afectado la pandemia del Covid-19 en la frecuencia de uso del transporte público</t>
  </si>
  <si>
    <t>Ya no uso transporte público</t>
  </si>
  <si>
    <t>Uso transporte público menos que antes</t>
  </si>
  <si>
    <t>No ha afectado a la frecuencia de uso del transporte público</t>
  </si>
  <si>
    <t>Uso más transporte público</t>
  </si>
  <si>
    <t>He cambiado a otros modos de transporte</t>
  </si>
  <si>
    <t>Viajes en Línea 1 del Metro de Lima (pasajeros)</t>
  </si>
  <si>
    <t>Ositran</t>
  </si>
  <si>
    <t>x cada mil vehículos</t>
  </si>
  <si>
    <t>Elaboración propia</t>
  </si>
  <si>
    <t>x cada 100 mil habitantes</t>
  </si>
  <si>
    <t>(# heridos en accidentes de tránsito / # habitantes)*100,000</t>
  </si>
  <si>
    <t>(# muertos en accidentes de tránsito / # habitantes)*100,000</t>
  </si>
  <si>
    <t>Lima y Callao</t>
  </si>
  <si>
    <t>Se consideran vehículos menores, livianos y pesados.</t>
  </si>
  <si>
    <t>Elaboración Propia</t>
  </si>
  <si>
    <t>Índice del Parque Automotor (Número de vehículos livianos en circulación por cada 1,000 habitantes)</t>
  </si>
  <si>
    <t>Antigüedad Parque Automotor (Años promedio de antigüedad de vehículos en circulación)</t>
  </si>
  <si>
    <t>Índice de Motorización (Venta de vehículos livianos nuevos por cada 1,000 habitantes)</t>
  </si>
  <si>
    <t>Penetración Vehículos Electrificados (Ventas de vehículos eléctricos e híbridos entre el total de ventas vehículos (livianos y pesados))</t>
  </si>
  <si>
    <t>% de rechazo de inspecciones técnicas (Tasa de desaprobación de las revisiones técnicas)</t>
  </si>
  <si>
    <t>Número de despites por día</t>
  </si>
  <si>
    <t>Número de choqe y fuga por día</t>
  </si>
  <si>
    <t>Utilizar la bocina para llamar la atención en forma innecesaria.</t>
  </si>
  <si>
    <t xml:space="preserve">Sector automotor y actividades conexas. </t>
  </si>
  <si>
    <t xml:space="preserve">Número de accidentes de tránsito </t>
  </si>
  <si>
    <t xml:space="preserve">Lunes </t>
  </si>
  <si>
    <t xml:space="preserve">Martes </t>
  </si>
  <si>
    <t>Miércoles</t>
  </si>
  <si>
    <t>Jueves</t>
  </si>
  <si>
    <t>Participación dentro del total (%)</t>
  </si>
  <si>
    <t>Viernes</t>
  </si>
  <si>
    <t>Sábado</t>
  </si>
  <si>
    <t>Domingo</t>
  </si>
  <si>
    <t>00:01 - 02:00 Hrs.</t>
  </si>
  <si>
    <t>02:01 - 04:00 Hrs.</t>
  </si>
  <si>
    <t>04:01 - 06:00 Hrs.</t>
  </si>
  <si>
    <t>06:01 - 08:00 Hrs.</t>
  </si>
  <si>
    <t>08:01 - 10:00 Hrs.</t>
  </si>
  <si>
    <t>10:01 - 12:00 Hrs.</t>
  </si>
  <si>
    <t>12:01 - 14:00 Hrs.</t>
  </si>
  <si>
    <t>14:01 - 16:00 Hrs.</t>
  </si>
  <si>
    <t>16:01 - 18:00 Hrs.</t>
  </si>
  <si>
    <t>18:01 - 20:00 Hrs.</t>
  </si>
  <si>
    <t>20:01 - 22:00 Hrs.</t>
  </si>
  <si>
    <t>22:01 - 24:00 Hrs.</t>
  </si>
  <si>
    <t>Muy Graves - M28</t>
  </si>
  <si>
    <t>Conducir un vehiculo sin contar con la póliza del SOAT, o que no se encuentre vigente.</t>
  </si>
  <si>
    <t>Muy Graves - M27</t>
  </si>
  <si>
    <t>Conducir un vehículo que no cuente con el certificado de aprobación de inspección técnica vehicular.</t>
  </si>
  <si>
    <t xml:space="preserve">  Nacional</t>
  </si>
  <si>
    <t xml:space="preserve">  Departamental</t>
  </si>
  <si>
    <r>
      <t xml:space="preserve">  Vecinal </t>
    </r>
    <r>
      <rPr>
        <vertAlign val="superscript"/>
        <sz val="11"/>
        <color theme="1"/>
        <rFont val="Franklin Gothic Medium"/>
        <family val="2"/>
      </rPr>
      <t>1/</t>
    </r>
  </si>
  <si>
    <t>1/ Se considera las rutas vecinales no registradas, en proceso de su registro en el RENAC.</t>
  </si>
  <si>
    <t>21 (28.00)</t>
  </si>
  <si>
    <t>33 (23.28)</t>
  </si>
  <si>
    <t>50 (17.90)</t>
  </si>
  <si>
    <t>26 (29.60)</t>
  </si>
  <si>
    <t>Ubicación a nivel mundial (Muestra 2018 - 73 países, 2019 - 98 países, 2020 - 106 países, 2021 - 117 países). Concentraciónes de PM2.5. La primera ubicación es para la nación con la peor calidad del aire.</t>
  </si>
  <si>
    <t>Ranking - TOMTOM TRAFFIC INDEX</t>
  </si>
  <si>
    <t>3 (58%)</t>
  </si>
  <si>
    <t>7 (57%)</t>
  </si>
  <si>
    <t>15 (42%)</t>
  </si>
  <si>
    <t>19 (42%)</t>
  </si>
  <si>
    <t>Bogotá</t>
  </si>
  <si>
    <t>3 (53%)</t>
  </si>
  <si>
    <t>4 (55%)</t>
  </si>
  <si>
    <t>Recife</t>
  </si>
  <si>
    <t>24 (37%)</t>
  </si>
  <si>
    <t>24 (40%)</t>
  </si>
  <si>
    <t>Santiago</t>
  </si>
  <si>
    <t>44 (31%)</t>
  </si>
  <si>
    <t>26 (39%)</t>
  </si>
  <si>
    <t>Rio de Janeiro</t>
  </si>
  <si>
    <t>40 (32%)</t>
  </si>
  <si>
    <t>39 (36%)</t>
  </si>
  <si>
    <t>Buenos Aires</t>
  </si>
  <si>
    <t>123 (24%)</t>
  </si>
  <si>
    <t>67 (31%)</t>
  </si>
  <si>
    <t>Sao Paulo</t>
  </si>
  <si>
    <t>59 (30%)</t>
  </si>
  <si>
    <t>68 (31%)</t>
  </si>
  <si>
    <t>Ciudad de México</t>
  </si>
  <si>
    <t>29 (36%)</t>
  </si>
  <si>
    <t>28 (38%)</t>
  </si>
  <si>
    <t xml:space="preserve">  Amazonas</t>
  </si>
  <si>
    <t>Venta de GNV (Miles M3)</t>
  </si>
  <si>
    <t>Miles M3</t>
  </si>
  <si>
    <t>Número de Estaciones de Servicio</t>
  </si>
  <si>
    <t>Acumulado</t>
  </si>
  <si>
    <t>VehÍculos Convertidos en el año</t>
  </si>
  <si>
    <t>Número Talleres de Conversión</t>
  </si>
  <si>
    <t xml:space="preserve">     España</t>
  </si>
  <si>
    <t>1/: Incluye a la Provincia Constitucional del Callao.</t>
  </si>
  <si>
    <t>Número de siniestros de tránsito</t>
  </si>
  <si>
    <t>Número de siniestros de tránsito total</t>
  </si>
  <si>
    <t>Siniestros por día</t>
  </si>
  <si>
    <t>Vehículos involucrados en siniestros de transito</t>
  </si>
  <si>
    <t>Vehículos involucrados en siniestros, por día</t>
  </si>
  <si>
    <t>Número de siniestros de tránsito x dpto.</t>
  </si>
  <si>
    <t>Número de vehículos involucrados en siniestros de tránsito x dpto.</t>
  </si>
  <si>
    <t>Muertos por siniestros de tránsito por sexo y edad</t>
  </si>
  <si>
    <t>Heridos por siniestros de tránsito por sexo y edad</t>
  </si>
  <si>
    <t>Muertos por siniestros de tránsito x dpto.</t>
  </si>
  <si>
    <t>Heridos por siniestros de tránsito x dpto.</t>
  </si>
  <si>
    <t>Número de siniestros de tránsito por clase de vehiculo (principales)</t>
  </si>
  <si>
    <t>Número de siniestros de tránsito por tipo (principales)</t>
  </si>
  <si>
    <t>Número de siniestros de tránsito por causa (principales)</t>
  </si>
  <si>
    <t>Número de siniestros de tránsito por incidencia diaria</t>
  </si>
  <si>
    <t>Número de siniestros de tránsito por incidencia horaria</t>
  </si>
  <si>
    <t>Número de siniestros de tránsito - Carreteras</t>
  </si>
  <si>
    <t xml:space="preserve">Número de siniestros de tránsito </t>
  </si>
  <si>
    <t>38 (23.50)</t>
  </si>
  <si>
    <t>8 (27m10sm)</t>
  </si>
  <si>
    <t>10 (26m20sm)</t>
  </si>
  <si>
    <t>27 (22m50sm)</t>
  </si>
  <si>
    <t>69 (20m)</t>
  </si>
  <si>
    <t>87 (18m30sm)</t>
  </si>
  <si>
    <t>16 (24m40sm)</t>
  </si>
  <si>
    <t>35 (22m10sm)</t>
  </si>
  <si>
    <t>13 (25m40sm)</t>
  </si>
  <si>
    <t>Ubicación. Nivel de congestión (Un viaje de 30min. llevará % más de tiempo que durante las condiciones de descongestión. En el 2022, se mide el tiempo promedio que toma un viaje de 10 km).</t>
  </si>
  <si>
    <t>2018 - Puesto 64 de 146  países. 2019 - Puesto 70 de 149 países. 2020 - Puesto 86 de 163 países. 2021 - Puesto 81 de 168 países. 2022 se cambia a lesiones relacionadas con el transporte - Puesto 71 de 169 países.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</si>
</sst>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Franklin Gothic Medium"/>
      <family val="2"/>
    </font>
    <font>
      <b/>
      <sz val="12"/>
      <color theme="1"/>
      <name val="Franklin Gothic Medium"/>
      <family val="2"/>
    </font>
    <font>
      <sz val="11"/>
      <color theme="1"/>
      <name val="Franklin Gothic Medium"/>
      <family val="2"/>
    </font>
    <font>
      <sz val="11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Franklin Gothic Medium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Franklin Gothic Medium"/>
      <family val="2"/>
    </font>
    <font>
      <vertAlign val="superscript"/>
      <sz val="11"/>
      <color theme="1"/>
      <name val="Franklin Gothic Medium"/>
      <family val="2"/>
    </font>
    <font>
      <sz val="7"/>
      <name val="Times New Roman"/>
      <family val="1"/>
    </font>
    <font>
      <sz val="8"/>
      <name val="Franklin Gothic Medium"/>
      <family val="2"/>
    </font>
    <font>
      <sz val="8"/>
      <color theme="1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03">
    <xf numFmtId="0" fontId="0" fillId="0" borderId="0" xfId="0"/>
    <xf numFmtId="0" fontId="0" fillId="3" borderId="0" xfId="0" applyFill="1"/>
    <xf numFmtId="0" fontId="0" fillId="2" borderId="0" xfId="0" applyFill="1"/>
    <xf numFmtId="0" fontId="3" fillId="4" borderId="2" xfId="0" applyFont="1" applyFill="1" applyBorder="1" applyAlignment="1">
      <alignment horizontal="center"/>
    </xf>
    <xf numFmtId="0" fontId="4" fillId="2" borderId="2" xfId="0" applyFont="1" applyFill="1" applyBorder="1"/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9" fontId="4" fillId="2" borderId="2" xfId="2" applyFont="1" applyFill="1" applyBorder="1"/>
    <xf numFmtId="0" fontId="4" fillId="5" borderId="2" xfId="0" applyFont="1" applyFill="1" applyBorder="1"/>
    <xf numFmtId="0" fontId="4" fillId="4" borderId="2" xfId="0" applyFont="1" applyFill="1" applyBorder="1"/>
    <xf numFmtId="0" fontId="4" fillId="6" borderId="2" xfId="0" applyFont="1" applyFill="1" applyBorder="1" applyAlignment="1">
      <alignment vertical="center" wrapText="1"/>
    </xf>
    <xf numFmtId="164" fontId="4" fillId="6" borderId="2" xfId="1" applyNumberFormat="1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5" fillId="6" borderId="2" xfId="0" applyFont="1" applyFill="1" applyBorder="1"/>
    <xf numFmtId="0" fontId="4" fillId="6" borderId="2" xfId="0" applyFont="1" applyFill="1" applyBorder="1" applyAlignment="1">
      <alignment horizontal="left" vertical="center" wrapText="1"/>
    </xf>
    <xf numFmtId="0" fontId="4" fillId="9" borderId="2" xfId="0" applyFont="1" applyFill="1" applyBorder="1"/>
    <xf numFmtId="165" fontId="4" fillId="9" borderId="2" xfId="2" applyNumberFormat="1" applyFont="1" applyFill="1" applyBorder="1" applyAlignment="1">
      <alignment horizontal="right" vertical="center" wrapText="1"/>
    </xf>
    <xf numFmtId="0" fontId="6" fillId="7" borderId="2" xfId="0" applyFont="1" applyFill="1" applyBorder="1"/>
    <xf numFmtId="164" fontId="6" fillId="7" borderId="2" xfId="1" applyNumberFormat="1" applyFont="1" applyFill="1" applyBorder="1" applyAlignment="1">
      <alignment horizontal="center" vertical="center" wrapText="1"/>
    </xf>
    <xf numFmtId="0" fontId="4" fillId="7" borderId="2" xfId="0" applyFont="1" applyFill="1" applyBorder="1"/>
    <xf numFmtId="164" fontId="4" fillId="7" borderId="2" xfId="1" applyNumberFormat="1" applyFont="1" applyFill="1" applyBorder="1" applyAlignment="1">
      <alignment horizontal="center" vertical="center" wrapText="1"/>
    </xf>
    <xf numFmtId="0" fontId="4" fillId="8" borderId="2" xfId="0" applyFont="1" applyFill="1" applyBorder="1"/>
    <xf numFmtId="164" fontId="4" fillId="8" borderId="2" xfId="1" applyNumberFormat="1" applyFont="1" applyFill="1" applyBorder="1" applyAlignment="1">
      <alignment horizontal="center" vertical="center" wrapText="1"/>
    </xf>
    <xf numFmtId="0" fontId="4" fillId="11" borderId="2" xfId="0" applyFont="1" applyFill="1" applyBorder="1"/>
    <xf numFmtId="166" fontId="4" fillId="11" borderId="2" xfId="1" applyNumberFormat="1" applyFont="1" applyFill="1" applyBorder="1" applyAlignment="1">
      <alignment horizontal="center" vertical="center" wrapText="1"/>
    </xf>
    <xf numFmtId="0" fontId="4" fillId="10" borderId="2" xfId="0" applyFont="1" applyFill="1" applyBorder="1"/>
    <xf numFmtId="43" fontId="4" fillId="10" borderId="2" xfId="1" applyFont="1" applyFill="1" applyBorder="1" applyAlignment="1">
      <alignment horizontal="center"/>
    </xf>
    <xf numFmtId="10" fontId="4" fillId="9" borderId="2" xfId="2" applyNumberFormat="1" applyFont="1" applyFill="1" applyBorder="1" applyAlignment="1">
      <alignment horizontal="right"/>
    </xf>
    <xf numFmtId="164" fontId="4" fillId="5" borderId="2" xfId="1" applyNumberFormat="1" applyFont="1" applyFill="1" applyBorder="1" applyAlignment="1">
      <alignment horizontal="center"/>
    </xf>
    <xf numFmtId="43" fontId="4" fillId="7" borderId="2" xfId="1" applyFont="1" applyFill="1" applyBorder="1" applyAlignment="1">
      <alignment horizontal="center"/>
    </xf>
    <xf numFmtId="0" fontId="0" fillId="6" borderId="2" xfId="0" applyFill="1" applyBorder="1"/>
    <xf numFmtId="43" fontId="4" fillId="6" borderId="2" xfId="1" applyFont="1" applyFill="1" applyBorder="1" applyAlignment="1">
      <alignment horizontal="center"/>
    </xf>
    <xf numFmtId="0" fontId="4" fillId="3" borderId="2" xfId="0" applyFont="1" applyFill="1" applyBorder="1"/>
    <xf numFmtId="164" fontId="4" fillId="3" borderId="2" xfId="1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right"/>
    </xf>
    <xf numFmtId="0" fontId="4" fillId="12" borderId="2" xfId="0" applyFont="1" applyFill="1" applyBorder="1"/>
    <xf numFmtId="10" fontId="4" fillId="12" borderId="2" xfId="2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43" fontId="4" fillId="3" borderId="2" xfId="1" applyFont="1" applyFill="1" applyBorder="1" applyAlignment="1">
      <alignment horizontal="center"/>
    </xf>
    <xf numFmtId="0" fontId="7" fillId="0" borderId="0" xfId="0" applyFont="1"/>
    <xf numFmtId="0" fontId="4" fillId="6" borderId="5" xfId="0" applyFont="1" applyFill="1" applyBorder="1"/>
    <xf numFmtId="0" fontId="3" fillId="2" borderId="0" xfId="0" applyFont="1" applyFill="1" applyAlignment="1">
      <alignment horizontal="center"/>
    </xf>
    <xf numFmtId="0" fontId="6" fillId="2" borderId="2" xfId="0" applyFont="1" applyFill="1" applyBorder="1"/>
    <xf numFmtId="0" fontId="4" fillId="6" borderId="4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9" borderId="4" xfId="0" applyFont="1" applyFill="1" applyBorder="1"/>
    <xf numFmtId="0" fontId="4" fillId="2" borderId="3" xfId="0" applyFont="1" applyFill="1" applyBorder="1"/>
    <xf numFmtId="165" fontId="4" fillId="2" borderId="3" xfId="2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/>
    </xf>
    <xf numFmtId="0" fontId="4" fillId="9" borderId="5" xfId="0" applyFont="1" applyFill="1" applyBorder="1"/>
    <xf numFmtId="165" fontId="4" fillId="9" borderId="5" xfId="2" applyNumberFormat="1" applyFont="1" applyFill="1" applyBorder="1" applyAlignment="1">
      <alignment horizontal="right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8" borderId="5" xfId="0" applyFont="1" applyFill="1" applyBorder="1"/>
    <xf numFmtId="164" fontId="4" fillId="8" borderId="5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7" borderId="4" xfId="0" applyFont="1" applyFill="1" applyBorder="1"/>
    <xf numFmtId="164" fontId="4" fillId="7" borderId="4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8" borderId="4" xfId="0" applyFont="1" applyFill="1" applyBorder="1"/>
    <xf numFmtId="164" fontId="4" fillId="8" borderId="4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11" borderId="5" xfId="0" applyFont="1" applyFill="1" applyBorder="1"/>
    <xf numFmtId="166" fontId="4" fillId="11" borderId="5" xfId="1" applyNumberFormat="1" applyFont="1" applyFill="1" applyBorder="1" applyAlignment="1">
      <alignment horizontal="center" vertical="center" wrapText="1"/>
    </xf>
    <xf numFmtId="0" fontId="4" fillId="11" borderId="4" xfId="0" applyFont="1" applyFill="1" applyBorder="1"/>
    <xf numFmtId="166" fontId="4" fillId="11" borderId="4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0" fontId="4" fillId="12" borderId="5" xfId="0" applyFont="1" applyFill="1" applyBorder="1"/>
    <xf numFmtId="10" fontId="4" fillId="12" borderId="5" xfId="2" applyNumberFormat="1" applyFont="1" applyFill="1" applyBorder="1" applyAlignment="1">
      <alignment horizontal="right"/>
    </xf>
    <xf numFmtId="0" fontId="4" fillId="3" borderId="5" xfId="0" applyFont="1" applyFill="1" applyBorder="1"/>
    <xf numFmtId="10" fontId="4" fillId="2" borderId="3" xfId="2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justify" vertical="top" wrapText="1"/>
    </xf>
    <xf numFmtId="164" fontId="4" fillId="3" borderId="5" xfId="1" applyNumberFormat="1" applyFont="1" applyFill="1" applyBorder="1" applyAlignment="1">
      <alignment horizontal="center" vertical="center" wrapText="1"/>
    </xf>
    <xf numFmtId="10" fontId="4" fillId="9" borderId="5" xfId="2" applyNumberFormat="1" applyFont="1" applyFill="1" applyBorder="1" applyAlignment="1">
      <alignment horizontal="right"/>
    </xf>
    <xf numFmtId="0" fontId="4" fillId="12" borderId="4" xfId="0" applyFont="1" applyFill="1" applyBorder="1"/>
    <xf numFmtId="10" fontId="4" fillId="12" borderId="4" xfId="2" applyNumberFormat="1" applyFont="1" applyFill="1" applyBorder="1" applyAlignment="1">
      <alignment horizontal="right"/>
    </xf>
    <xf numFmtId="0" fontId="4" fillId="4" borderId="5" xfId="0" applyFont="1" applyFill="1" applyBorder="1"/>
    <xf numFmtId="10" fontId="4" fillId="9" borderId="4" xfId="2" applyNumberFormat="1" applyFont="1" applyFill="1" applyBorder="1" applyAlignment="1">
      <alignment horizontal="right"/>
    </xf>
    <xf numFmtId="0" fontId="4" fillId="5" borderId="5" xfId="0" applyFont="1" applyFill="1" applyBorder="1"/>
    <xf numFmtId="164" fontId="4" fillId="5" borderId="5" xfId="1" applyNumberFormat="1" applyFont="1" applyFill="1" applyBorder="1" applyAlignment="1">
      <alignment horizontal="center"/>
    </xf>
    <xf numFmtId="0" fontId="4" fillId="7" borderId="5" xfId="0" applyFont="1" applyFill="1" applyBorder="1"/>
    <xf numFmtId="43" fontId="4" fillId="7" borderId="5" xfId="1" applyFont="1" applyFill="1" applyBorder="1" applyAlignment="1">
      <alignment horizontal="center"/>
    </xf>
    <xf numFmtId="0" fontId="4" fillId="5" borderId="4" xfId="0" applyFont="1" applyFill="1" applyBorder="1"/>
    <xf numFmtId="0" fontId="0" fillId="6" borderId="5" xfId="0" applyFill="1" applyBorder="1"/>
    <xf numFmtId="43" fontId="4" fillId="6" borderId="5" xfId="1" applyFont="1" applyFill="1" applyBorder="1" applyAlignment="1">
      <alignment horizontal="center"/>
    </xf>
    <xf numFmtId="43" fontId="4" fillId="7" borderId="4" xfId="1" applyFont="1" applyFill="1" applyBorder="1" applyAlignment="1">
      <alignment horizontal="center"/>
    </xf>
    <xf numFmtId="43" fontId="4" fillId="3" borderId="5" xfId="1" applyFont="1" applyFill="1" applyBorder="1" applyAlignment="1">
      <alignment horizontal="center"/>
    </xf>
    <xf numFmtId="0" fontId="0" fillId="6" borderId="4" xfId="0" applyFill="1" applyBorder="1"/>
    <xf numFmtId="43" fontId="4" fillId="6" borderId="4" xfId="1" applyFont="1" applyFill="1" applyBorder="1" applyAlignment="1">
      <alignment horizontal="center"/>
    </xf>
    <xf numFmtId="0" fontId="0" fillId="2" borderId="3" xfId="0" applyFill="1" applyBorder="1"/>
    <xf numFmtId="0" fontId="4" fillId="3" borderId="4" xfId="0" applyFont="1" applyFill="1" applyBorder="1"/>
    <xf numFmtId="43" fontId="4" fillId="3" borderId="4" xfId="1" applyFont="1" applyFill="1" applyBorder="1" applyAlignment="1">
      <alignment horizontal="center"/>
    </xf>
    <xf numFmtId="10" fontId="4" fillId="3" borderId="4" xfId="2" applyNumberFormat="1" applyFont="1" applyFill="1" applyBorder="1" applyAlignment="1">
      <alignment horizontal="right"/>
    </xf>
    <xf numFmtId="0" fontId="4" fillId="10" borderId="5" xfId="0" applyFont="1" applyFill="1" applyBorder="1" applyAlignment="1">
      <alignment vertical="center" wrapText="1"/>
    </xf>
    <xf numFmtId="43" fontId="4" fillId="10" borderId="5" xfId="1" applyFont="1" applyFill="1" applyBorder="1" applyAlignment="1">
      <alignment horizontal="center" vertical="center" wrapText="1"/>
    </xf>
    <xf numFmtId="0" fontId="9" fillId="2" borderId="1" xfId="0" applyFont="1" applyFill="1" applyBorder="1"/>
    <xf numFmtId="9" fontId="9" fillId="2" borderId="1" xfId="2" applyFont="1" applyFill="1" applyBorder="1"/>
    <xf numFmtId="165" fontId="9" fillId="2" borderId="1" xfId="2" applyNumberFormat="1" applyFont="1" applyFill="1" applyBorder="1"/>
    <xf numFmtId="165" fontId="4" fillId="5" borderId="4" xfId="2" applyNumberFormat="1" applyFont="1" applyFill="1" applyBorder="1" applyAlignment="1">
      <alignment horizontal="right"/>
    </xf>
    <xf numFmtId="165" fontId="0" fillId="2" borderId="3" xfId="2" applyNumberFormat="1" applyFont="1" applyFill="1" applyBorder="1"/>
    <xf numFmtId="0" fontId="4" fillId="10" borderId="4" xfId="0" applyFont="1" applyFill="1" applyBorder="1" applyAlignment="1">
      <alignment vertical="center" wrapText="1"/>
    </xf>
    <xf numFmtId="43" fontId="4" fillId="10" borderId="4" xfId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13" borderId="2" xfId="0" applyFont="1" applyFill="1" applyBorder="1"/>
    <xf numFmtId="10" fontId="4" fillId="13" borderId="2" xfId="2" applyNumberFormat="1" applyFont="1" applyFill="1" applyBorder="1" applyAlignment="1">
      <alignment horizontal="right"/>
    </xf>
    <xf numFmtId="0" fontId="6" fillId="2" borderId="5" xfId="0" applyFont="1" applyFill="1" applyBorder="1"/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/>
    <xf numFmtId="164" fontId="4" fillId="2" borderId="7" xfId="1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right" vertical="center" wrapText="1"/>
    </xf>
    <xf numFmtId="43" fontId="4" fillId="2" borderId="5" xfId="1" applyFont="1" applyFill="1" applyBorder="1" applyAlignment="1">
      <alignment horizontal="right" vertical="center" wrapText="1"/>
    </xf>
    <xf numFmtId="43" fontId="4" fillId="2" borderId="4" xfId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10" xfId="0" applyFont="1" applyFill="1" applyBorder="1"/>
    <xf numFmtId="0" fontId="10" fillId="14" borderId="4" xfId="0" applyFont="1" applyFill="1" applyBorder="1" applyAlignment="1">
      <alignment horizontal="center"/>
    </xf>
    <xf numFmtId="165" fontId="4" fillId="2" borderId="2" xfId="2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/>
    </xf>
    <xf numFmtId="0" fontId="13" fillId="0" borderId="0" xfId="3" applyFont="1" applyAlignment="1">
      <alignment horizontal="left" vertical="center"/>
    </xf>
    <xf numFmtId="0" fontId="4" fillId="11" borderId="5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0" borderId="2" xfId="0" applyFont="1" applyFill="1" applyBorder="1" applyAlignment="1">
      <alignment wrapText="1"/>
    </xf>
    <xf numFmtId="43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8" fillId="2" borderId="0" xfId="0" applyFont="1" applyFill="1"/>
    <xf numFmtId="0" fontId="4" fillId="2" borderId="0" xfId="0" applyFont="1" applyFill="1" applyAlignment="1">
      <alignment horizontal="center" vertical="center"/>
    </xf>
    <xf numFmtId="165" fontId="4" fillId="2" borderId="2" xfId="2" applyNumberFormat="1" applyFont="1" applyFill="1" applyBorder="1" applyAlignment="1">
      <alignment horizontal="right"/>
    </xf>
    <xf numFmtId="165" fontId="4" fillId="2" borderId="2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12" borderId="5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4" fillId="12" borderId="4" xfId="0" applyFont="1" applyFill="1" applyBorder="1" applyAlignment="1">
      <alignment horizontal="center" vertical="top" wrapText="1"/>
    </xf>
    <xf numFmtId="0" fontId="4" fillId="9" borderId="5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6" fontId="4" fillId="7" borderId="2" xfId="1" applyNumberFormat="1" applyFont="1" applyFill="1" applyBorder="1" applyAlignment="1">
      <alignment horizontal="center"/>
    </xf>
    <xf numFmtId="166" fontId="4" fillId="7" borderId="4" xfId="1" applyNumberFormat="1" applyFont="1" applyFill="1" applyBorder="1" applyAlignment="1">
      <alignment horizontal="center"/>
    </xf>
    <xf numFmtId="164" fontId="4" fillId="4" borderId="5" xfId="1" applyNumberFormat="1" applyFont="1" applyFill="1" applyBorder="1" applyAlignment="1">
      <alignment horizontal="left" indent="2"/>
    </xf>
    <xf numFmtId="164" fontId="4" fillId="4" borderId="2" xfId="1" applyNumberFormat="1" applyFont="1" applyFill="1" applyBorder="1" applyAlignment="1">
      <alignment horizontal="left" indent="2"/>
    </xf>
    <xf numFmtId="0" fontId="14" fillId="2" borderId="0" xfId="0" applyFont="1" applyFill="1" applyAlignment="1">
      <alignment horizontal="left" vertical="center"/>
    </xf>
    <xf numFmtId="9" fontId="0" fillId="0" borderId="0" xfId="2" applyFont="1"/>
    <xf numFmtId="43" fontId="4" fillId="2" borderId="3" xfId="0" applyNumberFormat="1" applyFont="1" applyFill="1" applyBorder="1"/>
    <xf numFmtId="164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vertical="center" wrapText="1"/>
    </xf>
    <xf numFmtId="165" fontId="4" fillId="2" borderId="3" xfId="2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left"/>
    </xf>
    <xf numFmtId="0" fontId="8" fillId="15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8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 wrapText="1"/>
    </xf>
  </cellXfs>
  <cellStyles count="4">
    <cellStyle name="Millares" xfId="1" builtinId="3"/>
    <cellStyle name="Normal" xfId="0" builtinId="0"/>
    <cellStyle name="Normal_IEC17004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91"/>
  <sheetViews>
    <sheetView zoomScale="70" zoomScaleNormal="70" workbookViewId="0">
      <pane ySplit="2" topLeftCell="A270" activePane="bottomLeft" state="frozen"/>
      <selection pane="bottomLeft" activeCell="G244" sqref="G244"/>
    </sheetView>
  </sheetViews>
  <sheetFormatPr baseColWidth="10" defaultColWidth="10.7265625" defaultRowHeight="14.5" x14ac:dyDescent="0.35"/>
  <cols>
    <col min="1" max="1" width="62.81640625" customWidth="1"/>
    <col min="2" max="2" width="13.81640625" bestFit="1" customWidth="1"/>
    <col min="3" max="3" width="12.81640625" customWidth="1"/>
    <col min="4" max="6" width="13" customWidth="1"/>
    <col min="7" max="7" width="22.7265625" bestFit="1" customWidth="1"/>
    <col min="8" max="8" width="83.1796875" bestFit="1" customWidth="1"/>
    <col min="9" max="54" width="10.81640625" style="2"/>
  </cols>
  <sheetData>
    <row r="1" spans="1:54" ht="30" customHeight="1" x14ac:dyDescent="0.35">
      <c r="A1" s="189" t="s">
        <v>73</v>
      </c>
      <c r="B1" s="189"/>
      <c r="C1" s="189"/>
      <c r="D1" s="189"/>
      <c r="E1" s="189"/>
      <c r="F1" s="189"/>
      <c r="G1" s="189"/>
      <c r="H1" s="189"/>
    </row>
    <row r="2" spans="1:54" ht="16" x14ac:dyDescent="0.4">
      <c r="A2" s="125" t="s">
        <v>0</v>
      </c>
      <c r="B2" s="125">
        <v>2018</v>
      </c>
      <c r="C2" s="125">
        <v>2019</v>
      </c>
      <c r="D2" s="125">
        <v>2020</v>
      </c>
      <c r="E2" s="125">
        <v>2021</v>
      </c>
      <c r="F2" s="125">
        <v>2022</v>
      </c>
      <c r="G2" s="125" t="s">
        <v>1</v>
      </c>
      <c r="H2" s="125" t="s">
        <v>49</v>
      </c>
    </row>
    <row r="3" spans="1:54" ht="16" x14ac:dyDescent="0.4">
      <c r="A3" s="192"/>
      <c r="B3" s="192"/>
      <c r="C3" s="192"/>
      <c r="D3" s="192"/>
      <c r="E3" s="192"/>
      <c r="F3" s="192"/>
      <c r="G3" s="192"/>
      <c r="H3" s="192"/>
    </row>
    <row r="4" spans="1:54" ht="19" x14ac:dyDescent="0.5">
      <c r="A4" s="190" t="s">
        <v>363</v>
      </c>
      <c r="B4" s="191"/>
      <c r="C4" s="191"/>
      <c r="D4" s="191"/>
      <c r="E4" s="191"/>
      <c r="F4" s="191"/>
      <c r="G4" s="191"/>
      <c r="H4" s="191"/>
    </row>
    <row r="5" spans="1:54" ht="15" x14ac:dyDescent="0.4">
      <c r="A5" s="4" t="s">
        <v>364</v>
      </c>
      <c r="B5" s="5">
        <v>90056</v>
      </c>
      <c r="C5" s="5">
        <v>95800</v>
      </c>
      <c r="D5" s="5">
        <v>57396</v>
      </c>
      <c r="E5" s="5">
        <v>74624</v>
      </c>
      <c r="F5" s="5">
        <v>83897</v>
      </c>
      <c r="G5" s="6" t="s">
        <v>2</v>
      </c>
      <c r="H5" s="4"/>
    </row>
    <row r="6" spans="1:54" s="1" customFormat="1" ht="15" x14ac:dyDescent="0.4">
      <c r="A6" s="4" t="s">
        <v>365</v>
      </c>
      <c r="B6" s="5">
        <f>+B5/365</f>
        <v>246.72876712328767</v>
      </c>
      <c r="C6" s="5">
        <f>+C5/365</f>
        <v>262.46575342465752</v>
      </c>
      <c r="D6" s="5">
        <f>+D5/365</f>
        <v>157.24931506849316</v>
      </c>
      <c r="E6" s="5">
        <f>E5/365</f>
        <v>204.44931506849315</v>
      </c>
      <c r="F6" s="5">
        <f>F5/365</f>
        <v>229.85479452054796</v>
      </c>
      <c r="G6" s="6" t="s">
        <v>278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" x14ac:dyDescent="0.4">
      <c r="A7" s="4" t="s">
        <v>11</v>
      </c>
      <c r="B7" s="5">
        <v>3244</v>
      </c>
      <c r="C7" s="5">
        <v>3110</v>
      </c>
      <c r="D7" s="5">
        <v>2159</v>
      </c>
      <c r="E7" s="5">
        <v>3032</v>
      </c>
      <c r="F7" s="5">
        <v>3328</v>
      </c>
      <c r="G7" s="4" t="s">
        <v>2</v>
      </c>
      <c r="H7" s="5"/>
    </row>
    <row r="8" spans="1:54" s="1" customFormat="1" ht="15" x14ac:dyDescent="0.4">
      <c r="A8" s="4" t="s">
        <v>52</v>
      </c>
      <c r="B8" s="5">
        <f>+B7/365</f>
        <v>8.8876712328767127</v>
      </c>
      <c r="C8" s="5">
        <f>+C7/365</f>
        <v>8.5205479452054789</v>
      </c>
      <c r="D8" s="5">
        <f>+D7/365</f>
        <v>5.9150684931506845</v>
      </c>
      <c r="E8" s="5">
        <f>+E7/365</f>
        <v>8.3068493150684937</v>
      </c>
      <c r="F8" s="5">
        <f>+F7/365</f>
        <v>9.117808219178082</v>
      </c>
      <c r="G8" s="6" t="s">
        <v>278</v>
      </c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x14ac:dyDescent="0.4">
      <c r="A9" s="4" t="s">
        <v>12</v>
      </c>
      <c r="B9" s="5">
        <v>61512</v>
      </c>
      <c r="C9" s="5">
        <v>63953</v>
      </c>
      <c r="D9" s="5">
        <v>38447</v>
      </c>
      <c r="E9" s="5">
        <v>49519</v>
      </c>
      <c r="F9" s="5">
        <v>53552</v>
      </c>
      <c r="G9" s="4" t="s">
        <v>2</v>
      </c>
      <c r="H9" s="4"/>
    </row>
    <row r="10" spans="1:54" s="1" customFormat="1" ht="14.5" customHeight="1" x14ac:dyDescent="0.4">
      <c r="A10" s="4" t="s">
        <v>53</v>
      </c>
      <c r="B10" s="5">
        <f>+B9/365</f>
        <v>168.52602739726026</v>
      </c>
      <c r="C10" s="5">
        <f>+C9/365</f>
        <v>175.21369863013697</v>
      </c>
      <c r="D10" s="5">
        <f>+D9/365</f>
        <v>105.33424657534246</v>
      </c>
      <c r="E10" s="5">
        <f>+E9/365</f>
        <v>135.66849315068492</v>
      </c>
      <c r="F10" s="5">
        <f>+F9/365</f>
        <v>146.7178082191781</v>
      </c>
      <c r="G10" s="6" t="s">
        <v>278</v>
      </c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s="1" customFormat="1" ht="14.5" customHeight="1" x14ac:dyDescent="0.4">
      <c r="A11" s="4" t="s">
        <v>366</v>
      </c>
      <c r="B11" s="5">
        <v>128315</v>
      </c>
      <c r="C11" s="5">
        <v>131746</v>
      </c>
      <c r="D11" s="5">
        <v>78518</v>
      </c>
      <c r="E11" s="5">
        <v>102471</v>
      </c>
      <c r="F11" s="5">
        <f>+F44</f>
        <v>113582</v>
      </c>
      <c r="G11" s="4" t="s">
        <v>2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s="1" customFormat="1" ht="14.5" customHeight="1" x14ac:dyDescent="0.4">
      <c r="A12" s="38" t="s">
        <v>277</v>
      </c>
      <c r="B12" s="121">
        <f>Siniestros!B11/Otros!B33*1000</f>
        <v>44.333276785933307</v>
      </c>
      <c r="C12" s="121">
        <f>C11/Otros!C33*1000</f>
        <v>43.852360251193275</v>
      </c>
      <c r="D12" s="121">
        <f>D11/Otros!D33*1000</f>
        <v>25.570032148979514</v>
      </c>
      <c r="E12" s="121">
        <f>E11/Otros!E33*1000</f>
        <v>32.155532473726986</v>
      </c>
      <c r="F12" s="121">
        <f>F11/Otros!F33*1000</f>
        <v>34.382571570067412</v>
      </c>
      <c r="G12" s="6" t="s">
        <v>278</v>
      </c>
      <c r="H12" s="3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5" customHeight="1" x14ac:dyDescent="0.4">
      <c r="A13" s="4" t="s">
        <v>367</v>
      </c>
      <c r="B13" s="5">
        <f>B11/365</f>
        <v>351.54794520547944</v>
      </c>
      <c r="C13" s="5">
        <f>C11/365</f>
        <v>360.94794520547947</v>
      </c>
      <c r="D13" s="5">
        <f>D11/365</f>
        <v>215.11780821917807</v>
      </c>
      <c r="E13" s="5">
        <f>E11/365</f>
        <v>280.74246575342465</v>
      </c>
      <c r="F13" s="5">
        <f>F11/365</f>
        <v>311.18356164383562</v>
      </c>
      <c r="G13" s="6" t="s">
        <v>278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4.5" customHeight="1" x14ac:dyDescent="0.4">
      <c r="A14" s="124"/>
      <c r="B14" s="122"/>
      <c r="C14" s="122"/>
      <c r="D14" s="122"/>
      <c r="E14" s="122"/>
      <c r="F14" s="122"/>
      <c r="G14" s="123"/>
      <c r="H14" s="3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8.75" customHeight="1" x14ac:dyDescent="0.5">
      <c r="A15" s="190" t="s">
        <v>368</v>
      </c>
      <c r="B15" s="191"/>
      <c r="C15" s="191"/>
      <c r="D15" s="191"/>
      <c r="E15" s="191"/>
      <c r="F15" s="191"/>
      <c r="G15" s="191"/>
      <c r="H15" s="19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4.5" customHeight="1" x14ac:dyDescent="0.4">
      <c r="A16" s="4" t="s">
        <v>209</v>
      </c>
      <c r="B16" s="5">
        <f>SUM(B17+B18+B19+B20+B21+B22+B23+B24+B25+B26+B27+B28+B29+B30+B31+B32+B33+B34+B35+B36+B37+B38+B39+B40+B41)</f>
        <v>90056</v>
      </c>
      <c r="C16" s="5">
        <f>SUM(C17+C18+C19+C20+C21+C22+C23+C24+C25+C26+C27+C28+C29+C30+C31+C32+C33+C34+C35+C36+C37+C38+C39+C40+C41)</f>
        <v>95800</v>
      </c>
      <c r="D16" s="5">
        <f>SUM(D17+D18+D19+D20+D21+D22+D23+D24+D25+D26+D27+D28+D29+D30+D31+D32+D33+D34+D35+D36+D37+D38+D39+D40+D41)</f>
        <v>57396</v>
      </c>
      <c r="E16" s="5">
        <f>SUM(E17+E18+E19+E20+E21+E22+E23+E24+E25+E26+E27+E28+E29+E30+E31+E32+E33+E34+E35+E36+E37+E38+E39+E40+E41)</f>
        <v>74624</v>
      </c>
      <c r="F16" s="5">
        <f>SUM(F17+F18+F19+F20+F21+F22+F23+F24+F25+F26+F27+F28+F29+F30+F31+F32+F33+F34+F35+F36+F37+F38+F39+F40+F41)</f>
        <v>83897</v>
      </c>
      <c r="G16" s="4" t="s">
        <v>2</v>
      </c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4.5" customHeight="1" x14ac:dyDescent="0.4">
      <c r="A17" s="4" t="s">
        <v>122</v>
      </c>
      <c r="B17" s="5">
        <v>362</v>
      </c>
      <c r="C17" s="5">
        <v>501</v>
      </c>
      <c r="D17" s="5">
        <v>387</v>
      </c>
      <c r="E17" s="5">
        <v>473</v>
      </c>
      <c r="F17" s="5">
        <v>514</v>
      </c>
      <c r="G17" s="4" t="s">
        <v>2</v>
      </c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4.5" customHeight="1" x14ac:dyDescent="0.4">
      <c r="A18" s="4" t="s">
        <v>208</v>
      </c>
      <c r="B18" s="5">
        <v>2061</v>
      </c>
      <c r="C18" s="5">
        <v>2329</v>
      </c>
      <c r="D18" s="5">
        <v>1279</v>
      </c>
      <c r="E18" s="5">
        <v>2096</v>
      </c>
      <c r="F18" s="5">
        <v>2453</v>
      </c>
      <c r="G18" s="4" t="s">
        <v>2</v>
      </c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" customFormat="1" ht="14.5" customHeight="1" x14ac:dyDescent="0.4">
      <c r="A19" s="4" t="s">
        <v>210</v>
      </c>
      <c r="B19" s="5">
        <v>818</v>
      </c>
      <c r="C19" s="5">
        <v>808</v>
      </c>
      <c r="D19" s="5">
        <v>637</v>
      </c>
      <c r="E19" s="5">
        <v>924</v>
      </c>
      <c r="F19" s="5">
        <v>860</v>
      </c>
      <c r="G19" s="4" t="s">
        <v>2</v>
      </c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1" customFormat="1" ht="14.5" customHeight="1" x14ac:dyDescent="0.4">
      <c r="A20" s="4" t="s">
        <v>211</v>
      </c>
      <c r="B20" s="5">
        <v>5101</v>
      </c>
      <c r="C20" s="5">
        <v>5142</v>
      </c>
      <c r="D20" s="5">
        <v>3010</v>
      </c>
      <c r="E20" s="5">
        <v>4601</v>
      </c>
      <c r="F20" s="5">
        <v>5017</v>
      </c>
      <c r="G20" s="4" t="s">
        <v>2</v>
      </c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" customFormat="1" ht="14.5" customHeight="1" x14ac:dyDescent="0.4">
      <c r="A21" s="4" t="s">
        <v>212</v>
      </c>
      <c r="B21" s="5">
        <v>696</v>
      </c>
      <c r="C21" s="5">
        <v>701</v>
      </c>
      <c r="D21" s="5">
        <v>410</v>
      </c>
      <c r="E21" s="5">
        <v>486</v>
      </c>
      <c r="F21" s="5">
        <v>454</v>
      </c>
      <c r="G21" s="4" t="s">
        <v>2</v>
      </c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s="1" customFormat="1" ht="14.5" customHeight="1" x14ac:dyDescent="0.4">
      <c r="A22" s="4" t="s">
        <v>213</v>
      </c>
      <c r="B22" s="5">
        <v>2077</v>
      </c>
      <c r="C22" s="5">
        <v>2087</v>
      </c>
      <c r="D22" s="5">
        <v>1303</v>
      </c>
      <c r="E22" s="5">
        <v>2006</v>
      </c>
      <c r="F22" s="5">
        <v>2108</v>
      </c>
      <c r="G22" s="4" t="s">
        <v>2</v>
      </c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s="1" customFormat="1" ht="14.5" customHeight="1" x14ac:dyDescent="0.4">
      <c r="A23" s="4" t="s">
        <v>232</v>
      </c>
      <c r="B23" s="5">
        <v>3417</v>
      </c>
      <c r="C23" s="5">
        <v>3133</v>
      </c>
      <c r="D23" s="5">
        <v>2008</v>
      </c>
      <c r="E23" s="5">
        <v>2773</v>
      </c>
      <c r="F23" s="5">
        <v>2723</v>
      </c>
      <c r="G23" s="4" t="s">
        <v>2</v>
      </c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s="1" customFormat="1" ht="14.5" customHeight="1" x14ac:dyDescent="0.4">
      <c r="A24" s="4" t="s">
        <v>214</v>
      </c>
      <c r="B24" s="5">
        <v>4010</v>
      </c>
      <c r="C24" s="5">
        <v>4050</v>
      </c>
      <c r="D24" s="5">
        <v>2318</v>
      </c>
      <c r="E24" s="5">
        <v>2996</v>
      </c>
      <c r="F24" s="5">
        <v>3365</v>
      </c>
      <c r="G24" s="4" t="s">
        <v>2</v>
      </c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14.5" customHeight="1" x14ac:dyDescent="0.4">
      <c r="A25" s="4" t="s">
        <v>215</v>
      </c>
      <c r="B25" s="5">
        <v>257</v>
      </c>
      <c r="C25" s="5">
        <v>294</v>
      </c>
      <c r="D25" s="5">
        <v>170</v>
      </c>
      <c r="E25" s="5">
        <v>242</v>
      </c>
      <c r="F25" s="5">
        <v>200</v>
      </c>
      <c r="G25" s="4" t="s">
        <v>2</v>
      </c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14.5" customHeight="1" x14ac:dyDescent="0.4">
      <c r="A26" s="4" t="s">
        <v>216</v>
      </c>
      <c r="B26" s="5">
        <v>809</v>
      </c>
      <c r="C26" s="5">
        <v>1062</v>
      </c>
      <c r="D26" s="5">
        <v>822</v>
      </c>
      <c r="E26" s="5">
        <v>1199</v>
      </c>
      <c r="F26" s="5">
        <v>1260</v>
      </c>
      <c r="G26" s="4" t="s">
        <v>2</v>
      </c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14.5" customHeight="1" x14ac:dyDescent="0.4">
      <c r="A27" s="4" t="s">
        <v>217</v>
      </c>
      <c r="B27" s="5">
        <v>1303</v>
      </c>
      <c r="C27" s="5">
        <v>1734</v>
      </c>
      <c r="D27" s="5">
        <v>1003</v>
      </c>
      <c r="E27" s="5">
        <v>1650</v>
      </c>
      <c r="F27" s="5">
        <v>2154</v>
      </c>
      <c r="G27" s="4" t="s">
        <v>2</v>
      </c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14.5" customHeight="1" x14ac:dyDescent="0.4">
      <c r="A28" s="4" t="s">
        <v>218</v>
      </c>
      <c r="B28" s="5">
        <v>2429</v>
      </c>
      <c r="C28" s="5">
        <v>3168</v>
      </c>
      <c r="D28" s="5">
        <v>2311</v>
      </c>
      <c r="E28" s="5">
        <v>3336</v>
      </c>
      <c r="F28" s="5">
        <v>3664</v>
      </c>
      <c r="G28" s="4" t="s">
        <v>2</v>
      </c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14.5" customHeight="1" x14ac:dyDescent="0.4">
      <c r="A29" s="4" t="s">
        <v>231</v>
      </c>
      <c r="B29" s="5">
        <v>5646</v>
      </c>
      <c r="C29" s="5">
        <v>6297</v>
      </c>
      <c r="D29" s="5">
        <v>3344</v>
      </c>
      <c r="E29" s="5">
        <v>4367</v>
      </c>
      <c r="F29" s="5">
        <v>4450</v>
      </c>
      <c r="G29" s="4" t="s">
        <v>2</v>
      </c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14.5" customHeight="1" x14ac:dyDescent="0.4">
      <c r="A30" s="4" t="s">
        <v>219</v>
      </c>
      <c r="B30" s="5">
        <v>3176</v>
      </c>
      <c r="C30" s="5">
        <v>3830</v>
      </c>
      <c r="D30" s="5">
        <v>2263</v>
      </c>
      <c r="E30" s="5">
        <v>2542</v>
      </c>
      <c r="F30" s="5">
        <v>3137</v>
      </c>
      <c r="G30" s="4" t="s">
        <v>2</v>
      </c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14.5" customHeight="1" x14ac:dyDescent="0.4">
      <c r="A31" s="4" t="s">
        <v>220</v>
      </c>
      <c r="B31" s="5">
        <v>49336</v>
      </c>
      <c r="C31" s="5">
        <v>49832</v>
      </c>
      <c r="D31" s="5">
        <v>29185</v>
      </c>
      <c r="E31" s="5">
        <v>35848</v>
      </c>
      <c r="F31" s="5">
        <v>41111</v>
      </c>
      <c r="G31" s="4" t="s">
        <v>2</v>
      </c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14.5" customHeight="1" x14ac:dyDescent="0.4">
      <c r="A32" s="4" t="s">
        <v>221</v>
      </c>
      <c r="B32" s="5">
        <v>279</v>
      </c>
      <c r="C32" s="5">
        <v>335</v>
      </c>
      <c r="D32" s="5">
        <v>211</v>
      </c>
      <c r="E32" s="5">
        <v>174</v>
      </c>
      <c r="F32" s="5">
        <v>166</v>
      </c>
      <c r="G32" s="4" t="s">
        <v>2</v>
      </c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14.5" customHeight="1" x14ac:dyDescent="0.4">
      <c r="A33" s="4" t="s">
        <v>230</v>
      </c>
      <c r="B33" s="5">
        <v>434</v>
      </c>
      <c r="C33" s="5">
        <v>511</v>
      </c>
      <c r="D33" s="5">
        <v>419</v>
      </c>
      <c r="E33" s="5">
        <v>633</v>
      </c>
      <c r="F33" s="5">
        <v>742</v>
      </c>
      <c r="G33" s="4" t="s">
        <v>2</v>
      </c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14.5" customHeight="1" x14ac:dyDescent="0.4">
      <c r="A34" s="4" t="s">
        <v>222</v>
      </c>
      <c r="B34" s="5">
        <v>509</v>
      </c>
      <c r="C34" s="5">
        <v>534</v>
      </c>
      <c r="D34" s="5">
        <v>310</v>
      </c>
      <c r="E34" s="5">
        <v>495</v>
      </c>
      <c r="F34" s="5">
        <v>657</v>
      </c>
      <c r="G34" s="4" t="s">
        <v>2</v>
      </c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14.5" customHeight="1" x14ac:dyDescent="0.4">
      <c r="A35" s="4" t="s">
        <v>223</v>
      </c>
      <c r="B35" s="5">
        <v>258</v>
      </c>
      <c r="C35" s="5">
        <v>552</v>
      </c>
      <c r="D35" s="5">
        <v>328</v>
      </c>
      <c r="E35" s="5">
        <v>298</v>
      </c>
      <c r="F35" s="5">
        <v>327</v>
      </c>
      <c r="G35" s="4" t="s">
        <v>2</v>
      </c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ht="14.5" customHeight="1" x14ac:dyDescent="0.4">
      <c r="A36" s="4" t="s">
        <v>224</v>
      </c>
      <c r="B36" s="5">
        <v>2512</v>
      </c>
      <c r="C36" s="5">
        <v>4066</v>
      </c>
      <c r="D36" s="5">
        <v>2636</v>
      </c>
      <c r="E36" s="5">
        <v>3467</v>
      </c>
      <c r="F36" s="5">
        <v>3947</v>
      </c>
      <c r="G36" s="4" t="s">
        <v>2</v>
      </c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s="1" customFormat="1" ht="14.5" customHeight="1" x14ac:dyDescent="0.4">
      <c r="A37" s="4" t="s">
        <v>225</v>
      </c>
      <c r="B37" s="5">
        <v>999</v>
      </c>
      <c r="C37" s="5">
        <v>1179</v>
      </c>
      <c r="D37" s="5">
        <v>602</v>
      </c>
      <c r="E37" s="5">
        <v>1266</v>
      </c>
      <c r="F37" s="5">
        <v>1484</v>
      </c>
      <c r="G37" s="4" t="s">
        <v>2</v>
      </c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s="1" customFormat="1" ht="14.5" customHeight="1" x14ac:dyDescent="0.4">
      <c r="A38" s="4" t="s">
        <v>229</v>
      </c>
      <c r="B38" s="5">
        <v>1343</v>
      </c>
      <c r="C38" s="5">
        <v>1260</v>
      </c>
      <c r="D38" s="5">
        <v>880</v>
      </c>
      <c r="E38" s="5">
        <v>1092</v>
      </c>
      <c r="F38" s="5">
        <v>1279</v>
      </c>
      <c r="G38" s="4" t="s">
        <v>2</v>
      </c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s="1" customFormat="1" ht="14.5" customHeight="1" x14ac:dyDescent="0.4">
      <c r="A39" s="4" t="s">
        <v>226</v>
      </c>
      <c r="B39" s="5">
        <v>983</v>
      </c>
      <c r="C39" s="5">
        <v>1297</v>
      </c>
      <c r="D39" s="5">
        <v>719</v>
      </c>
      <c r="E39" s="5">
        <v>780</v>
      </c>
      <c r="F39" s="5">
        <v>947</v>
      </c>
      <c r="G39" s="4" t="s">
        <v>2</v>
      </c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s="1" customFormat="1" ht="14.5" customHeight="1" x14ac:dyDescent="0.4">
      <c r="A40" s="4" t="s">
        <v>227</v>
      </c>
      <c r="B40" s="5">
        <v>503</v>
      </c>
      <c r="C40" s="5">
        <v>395</v>
      </c>
      <c r="D40" s="5">
        <v>254</v>
      </c>
      <c r="E40" s="5">
        <v>376</v>
      </c>
      <c r="F40" s="5">
        <v>366</v>
      </c>
      <c r="G40" s="4" t="s">
        <v>2</v>
      </c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s="1" customFormat="1" ht="14.5" customHeight="1" x14ac:dyDescent="0.4">
      <c r="A41" s="4" t="s">
        <v>228</v>
      </c>
      <c r="B41" s="5">
        <v>738</v>
      </c>
      <c r="C41" s="5">
        <v>703</v>
      </c>
      <c r="D41" s="5">
        <v>587</v>
      </c>
      <c r="E41" s="5">
        <v>504</v>
      </c>
      <c r="F41" s="5">
        <v>512</v>
      </c>
      <c r="G41" s="4" t="s">
        <v>2</v>
      </c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s="1" customFormat="1" ht="14.5" customHeight="1" x14ac:dyDescent="0.4">
      <c r="A42" s="37"/>
      <c r="B42" s="122"/>
      <c r="C42" s="122"/>
      <c r="D42" s="122"/>
      <c r="E42" s="122"/>
      <c r="F42" s="122"/>
      <c r="G42" s="123"/>
      <c r="H42" s="3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s="1" customFormat="1" ht="20.25" customHeight="1" x14ac:dyDescent="0.5">
      <c r="A43" s="190" t="s">
        <v>369</v>
      </c>
      <c r="B43" s="191"/>
      <c r="C43" s="191"/>
      <c r="D43" s="191"/>
      <c r="E43" s="191"/>
      <c r="F43" s="191"/>
      <c r="G43" s="191"/>
      <c r="H43" s="19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1" customFormat="1" ht="14.5" customHeight="1" x14ac:dyDescent="0.4">
      <c r="A44" s="4" t="s">
        <v>209</v>
      </c>
      <c r="B44" s="5">
        <f t="shared" ref="B44:E44" si="0">SUM(B45:B68)</f>
        <v>128315</v>
      </c>
      <c r="C44" s="5">
        <f t="shared" si="0"/>
        <v>131746</v>
      </c>
      <c r="D44" s="5">
        <f t="shared" si="0"/>
        <v>78518</v>
      </c>
      <c r="E44" s="5">
        <f t="shared" si="0"/>
        <v>102471</v>
      </c>
      <c r="F44" s="5">
        <f>SUM(F45:F68)</f>
        <v>113582</v>
      </c>
      <c r="G44" s="4" t="s">
        <v>2</v>
      </c>
      <c r="H44" s="4" t="s">
        <v>283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1" customFormat="1" ht="14.5" customHeight="1" x14ac:dyDescent="0.4">
      <c r="A45" s="4" t="s">
        <v>122</v>
      </c>
      <c r="B45" s="5">
        <v>507</v>
      </c>
      <c r="C45" s="5">
        <v>725</v>
      </c>
      <c r="D45" s="5">
        <v>555</v>
      </c>
      <c r="E45" s="5">
        <v>714</v>
      </c>
      <c r="F45" s="5">
        <v>764</v>
      </c>
      <c r="G45" s="4" t="s">
        <v>2</v>
      </c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1" customFormat="1" ht="14.5" customHeight="1" x14ac:dyDescent="0.4">
      <c r="A46" s="4" t="s">
        <v>208</v>
      </c>
      <c r="B46" s="5">
        <v>2770</v>
      </c>
      <c r="C46" s="5">
        <v>3220</v>
      </c>
      <c r="D46" s="5">
        <v>1902</v>
      </c>
      <c r="E46" s="5">
        <v>2939</v>
      </c>
      <c r="F46" s="5">
        <v>3218</v>
      </c>
      <c r="G46" s="4" t="s">
        <v>2</v>
      </c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1" customFormat="1" ht="14.5" customHeight="1" x14ac:dyDescent="0.4">
      <c r="A47" s="4" t="s">
        <v>210</v>
      </c>
      <c r="B47" s="5">
        <v>1060</v>
      </c>
      <c r="C47" s="5">
        <v>1018</v>
      </c>
      <c r="D47" s="5">
        <v>784</v>
      </c>
      <c r="E47" s="5">
        <v>1212</v>
      </c>
      <c r="F47" s="5">
        <v>1105</v>
      </c>
      <c r="G47" s="4" t="s">
        <v>2</v>
      </c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1" customFormat="1" ht="14.5" customHeight="1" x14ac:dyDescent="0.4">
      <c r="A48" s="4" t="s">
        <v>211</v>
      </c>
      <c r="B48" s="5">
        <v>7456</v>
      </c>
      <c r="C48" s="5">
        <v>7745</v>
      </c>
      <c r="D48" s="5">
        <v>4405</v>
      </c>
      <c r="E48" s="5">
        <v>6993</v>
      </c>
      <c r="F48" s="5">
        <v>7714</v>
      </c>
      <c r="G48" s="4" t="s">
        <v>2</v>
      </c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1" customFormat="1" ht="14.5" customHeight="1" x14ac:dyDescent="0.4">
      <c r="A49" s="4" t="s">
        <v>212</v>
      </c>
      <c r="B49" s="5">
        <v>868</v>
      </c>
      <c r="C49" s="5">
        <v>742</v>
      </c>
      <c r="D49" s="5">
        <v>442</v>
      </c>
      <c r="E49" s="5">
        <v>521</v>
      </c>
      <c r="F49" s="5">
        <v>493</v>
      </c>
      <c r="G49" s="4" t="s">
        <v>2</v>
      </c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1" customFormat="1" ht="14.5" customHeight="1" x14ac:dyDescent="0.4">
      <c r="A50" s="4" t="s">
        <v>213</v>
      </c>
      <c r="B50" s="5">
        <v>3035</v>
      </c>
      <c r="C50" s="5">
        <v>3224</v>
      </c>
      <c r="D50" s="5">
        <v>1727</v>
      </c>
      <c r="E50" s="5">
        <v>2583</v>
      </c>
      <c r="F50" s="5">
        <v>2829</v>
      </c>
      <c r="G50" s="4" t="s">
        <v>2</v>
      </c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1" customFormat="1" ht="14.5" customHeight="1" x14ac:dyDescent="0.4">
      <c r="A51" s="4" t="s">
        <v>214</v>
      </c>
      <c r="B51" s="5">
        <v>5256</v>
      </c>
      <c r="C51" s="5">
        <v>5473</v>
      </c>
      <c r="D51" s="5">
        <v>3142</v>
      </c>
      <c r="E51" s="5">
        <v>4189</v>
      </c>
      <c r="F51" s="5">
        <v>4715</v>
      </c>
      <c r="G51" s="4" t="s">
        <v>2</v>
      </c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1" customFormat="1" ht="14.5" customHeight="1" x14ac:dyDescent="0.4">
      <c r="A52" s="4" t="s">
        <v>215</v>
      </c>
      <c r="B52" s="5">
        <v>286</v>
      </c>
      <c r="C52" s="5">
        <v>330</v>
      </c>
      <c r="D52" s="5">
        <v>202</v>
      </c>
      <c r="E52" s="5">
        <v>317</v>
      </c>
      <c r="F52" s="5">
        <v>256</v>
      </c>
      <c r="G52" s="4" t="s">
        <v>2</v>
      </c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1" customFormat="1" ht="14.5" customHeight="1" x14ac:dyDescent="0.4">
      <c r="A53" s="4" t="s">
        <v>216</v>
      </c>
      <c r="B53" s="5">
        <v>1209</v>
      </c>
      <c r="C53" s="5">
        <v>1619</v>
      </c>
      <c r="D53" s="5">
        <v>1159</v>
      </c>
      <c r="E53" s="5">
        <v>1768</v>
      </c>
      <c r="F53" s="5">
        <v>1809</v>
      </c>
      <c r="G53" s="4" t="s">
        <v>2</v>
      </c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1" customFormat="1" ht="14.5" customHeight="1" x14ac:dyDescent="0.4">
      <c r="A54" s="4" t="s">
        <v>217</v>
      </c>
      <c r="B54" s="5">
        <v>1864</v>
      </c>
      <c r="C54" s="5">
        <v>2561</v>
      </c>
      <c r="D54" s="5">
        <v>1481</v>
      </c>
      <c r="E54" s="5">
        <v>2332</v>
      </c>
      <c r="F54" s="5">
        <v>3054</v>
      </c>
      <c r="G54" s="4" t="s">
        <v>2</v>
      </c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1" customFormat="1" ht="14.5" customHeight="1" x14ac:dyDescent="0.4">
      <c r="A55" s="4" t="s">
        <v>218</v>
      </c>
      <c r="B55" s="5">
        <v>3264</v>
      </c>
      <c r="C55" s="5">
        <v>4230</v>
      </c>
      <c r="D55" s="5">
        <v>3233</v>
      </c>
      <c r="E55" s="5">
        <v>4523</v>
      </c>
      <c r="F55" s="5">
        <v>5304</v>
      </c>
      <c r="G55" s="4" t="s">
        <v>2</v>
      </c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1" customFormat="1" ht="14.15" customHeight="1" x14ac:dyDescent="0.4">
      <c r="A56" s="4" t="s">
        <v>231</v>
      </c>
      <c r="B56" s="5">
        <v>7392</v>
      </c>
      <c r="C56" s="5">
        <v>7892</v>
      </c>
      <c r="D56" s="5">
        <v>4511</v>
      </c>
      <c r="E56" s="5">
        <v>5987</v>
      </c>
      <c r="F56" s="5">
        <v>5724</v>
      </c>
      <c r="G56" s="4" t="s">
        <v>2</v>
      </c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1" customFormat="1" ht="14.5" customHeight="1" x14ac:dyDescent="0.4">
      <c r="A57" s="4" t="s">
        <v>219</v>
      </c>
      <c r="B57" s="5">
        <v>5077</v>
      </c>
      <c r="C57" s="5">
        <v>6025</v>
      </c>
      <c r="D57" s="5">
        <v>3613</v>
      </c>
      <c r="E57" s="5">
        <v>3934</v>
      </c>
      <c r="F57" s="5">
        <v>4604</v>
      </c>
      <c r="G57" s="4" t="s">
        <v>2</v>
      </c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1" customFormat="1" ht="14.5" customHeight="1" x14ac:dyDescent="0.4">
      <c r="A58" s="4" t="s">
        <v>282</v>
      </c>
      <c r="B58" s="5">
        <v>76416</v>
      </c>
      <c r="C58" s="5">
        <v>72265</v>
      </c>
      <c r="D58" s="5">
        <v>41961</v>
      </c>
      <c r="E58" s="5">
        <v>52195</v>
      </c>
      <c r="F58" s="5">
        <f>54924+3260</f>
        <v>58184</v>
      </c>
      <c r="G58" s="4" t="s">
        <v>2</v>
      </c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1" customFormat="1" ht="14.5" customHeight="1" x14ac:dyDescent="0.4">
      <c r="A59" s="4" t="s">
        <v>221</v>
      </c>
      <c r="B59" s="5">
        <v>452</v>
      </c>
      <c r="C59" s="5">
        <v>511</v>
      </c>
      <c r="D59" s="5">
        <v>311</v>
      </c>
      <c r="E59" s="5">
        <v>262</v>
      </c>
      <c r="F59" s="5">
        <v>219</v>
      </c>
      <c r="G59" s="4" t="s">
        <v>2</v>
      </c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1" customFormat="1" ht="14.5" customHeight="1" x14ac:dyDescent="0.4">
      <c r="A60" s="4" t="s">
        <v>230</v>
      </c>
      <c r="B60" s="5">
        <v>693</v>
      </c>
      <c r="C60" s="5">
        <v>574</v>
      </c>
      <c r="D60" s="5">
        <v>568</v>
      </c>
      <c r="E60" s="5">
        <v>841</v>
      </c>
      <c r="F60" s="5">
        <v>874</v>
      </c>
      <c r="G60" s="4" t="s">
        <v>2</v>
      </c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1" customFormat="1" ht="14.5" customHeight="1" x14ac:dyDescent="0.4">
      <c r="A61" s="4" t="s">
        <v>222</v>
      </c>
      <c r="B61" s="5">
        <v>705</v>
      </c>
      <c r="C61" s="5">
        <v>715</v>
      </c>
      <c r="D61" s="5">
        <v>441</v>
      </c>
      <c r="E61" s="5">
        <v>666</v>
      </c>
      <c r="F61" s="5">
        <v>890</v>
      </c>
      <c r="G61" s="4" t="s">
        <v>2</v>
      </c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1" customFormat="1" ht="14.5" customHeight="1" x14ac:dyDescent="0.4">
      <c r="A62" s="4" t="s">
        <v>223</v>
      </c>
      <c r="B62" s="5">
        <v>362</v>
      </c>
      <c r="C62" s="5">
        <v>826</v>
      </c>
      <c r="D62" s="5">
        <v>486</v>
      </c>
      <c r="E62" s="5">
        <v>428</v>
      </c>
      <c r="F62" s="5">
        <v>469</v>
      </c>
      <c r="G62" s="4" t="s">
        <v>2</v>
      </c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1" customFormat="1" ht="14.5" customHeight="1" x14ac:dyDescent="0.4">
      <c r="A63" s="4" t="s">
        <v>224</v>
      </c>
      <c r="B63" s="5">
        <v>3162</v>
      </c>
      <c r="C63" s="5">
        <v>5331</v>
      </c>
      <c r="D63" s="5">
        <v>3434</v>
      </c>
      <c r="E63" s="5">
        <v>4493</v>
      </c>
      <c r="F63" s="5">
        <v>5026</v>
      </c>
      <c r="G63" s="4" t="s">
        <v>2</v>
      </c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1" customFormat="1" ht="14.5" customHeight="1" x14ac:dyDescent="0.4">
      <c r="A64" s="4" t="s">
        <v>225</v>
      </c>
      <c r="B64" s="5">
        <v>1296</v>
      </c>
      <c r="C64" s="5">
        <v>1497</v>
      </c>
      <c r="D64" s="5">
        <v>780</v>
      </c>
      <c r="E64" s="5">
        <v>1622</v>
      </c>
      <c r="F64" s="5">
        <v>1821</v>
      </c>
      <c r="G64" s="4" t="s">
        <v>2</v>
      </c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1" customFormat="1" ht="14.5" customHeight="1" x14ac:dyDescent="0.4">
      <c r="A65" s="4" t="s">
        <v>229</v>
      </c>
      <c r="B65" s="5">
        <v>1994</v>
      </c>
      <c r="C65" s="5">
        <v>1826</v>
      </c>
      <c r="D65" s="5">
        <v>1260</v>
      </c>
      <c r="E65" s="5">
        <v>1637</v>
      </c>
      <c r="F65" s="5">
        <v>1906</v>
      </c>
      <c r="G65" s="4" t="s">
        <v>2</v>
      </c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1" customFormat="1" ht="14.5" customHeight="1" x14ac:dyDescent="0.4">
      <c r="A66" s="4" t="s">
        <v>226</v>
      </c>
      <c r="B66" s="5">
        <v>1426</v>
      </c>
      <c r="C66" s="5">
        <v>1889</v>
      </c>
      <c r="D66" s="5">
        <v>1025</v>
      </c>
      <c r="E66" s="5">
        <v>1071</v>
      </c>
      <c r="F66" s="5">
        <v>1251</v>
      </c>
      <c r="G66" s="4" t="s">
        <v>2</v>
      </c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1" customFormat="1" ht="14.5" customHeight="1" x14ac:dyDescent="0.4">
      <c r="A67" s="4" t="s">
        <v>227</v>
      </c>
      <c r="B67" s="5">
        <v>802</v>
      </c>
      <c r="C67" s="5">
        <v>620</v>
      </c>
      <c r="D67" s="5">
        <v>390</v>
      </c>
      <c r="E67" s="5">
        <v>604</v>
      </c>
      <c r="F67" s="5">
        <v>593</v>
      </c>
      <c r="G67" s="4" t="s">
        <v>2</v>
      </c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1" customFormat="1" ht="14.5" customHeight="1" x14ac:dyDescent="0.4">
      <c r="A68" s="38" t="s">
        <v>228</v>
      </c>
      <c r="B68" s="52">
        <v>963</v>
      </c>
      <c r="C68" s="52">
        <v>888</v>
      </c>
      <c r="D68" s="52">
        <v>706</v>
      </c>
      <c r="E68" s="52">
        <v>640</v>
      </c>
      <c r="F68" s="52">
        <v>760</v>
      </c>
      <c r="G68" s="38" t="s">
        <v>2</v>
      </c>
      <c r="H68" s="3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1" customFormat="1" ht="14.5" customHeight="1" x14ac:dyDescent="0.4">
      <c r="A69" s="47"/>
      <c r="B69" s="60"/>
      <c r="C69" s="60"/>
      <c r="D69" s="60"/>
      <c r="E69" s="60"/>
      <c r="F69" s="60"/>
      <c r="G69" s="183"/>
      <c r="H69" s="4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1" customFormat="1" ht="19" x14ac:dyDescent="0.5">
      <c r="A70" s="188" t="s">
        <v>370</v>
      </c>
      <c r="B70" s="188"/>
      <c r="C70" s="188"/>
      <c r="D70" s="188"/>
      <c r="E70" s="188"/>
      <c r="F70" s="188"/>
      <c r="G70" s="188"/>
      <c r="H70" s="18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1" customFormat="1" ht="14.5" customHeight="1" x14ac:dyDescent="0.4">
      <c r="A71" s="114" t="s">
        <v>239</v>
      </c>
      <c r="B71" s="115">
        <f t="shared" ref="B71:C71" si="1">SUM(B72:B77)</f>
        <v>2466</v>
      </c>
      <c r="C71" s="115">
        <f t="shared" si="1"/>
        <v>2405</v>
      </c>
      <c r="D71" s="115">
        <f>SUM(D72:D77)</f>
        <v>1736</v>
      </c>
      <c r="E71" s="115">
        <f>SUM(E72:E77)</f>
        <v>2419</v>
      </c>
      <c r="F71" s="115">
        <f>SUM(F72:F77)</f>
        <v>2623</v>
      </c>
      <c r="G71" s="63" t="s">
        <v>2</v>
      </c>
      <c r="H71" s="6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1" customFormat="1" ht="14.5" customHeight="1" x14ac:dyDescent="0.4">
      <c r="A72" s="4" t="s">
        <v>233</v>
      </c>
      <c r="B72" s="5">
        <v>58</v>
      </c>
      <c r="C72" s="5">
        <v>70</v>
      </c>
      <c r="D72" s="5">
        <v>54</v>
      </c>
      <c r="E72" s="5">
        <v>56</v>
      </c>
      <c r="F72" s="5">
        <v>62</v>
      </c>
      <c r="G72" s="4" t="s">
        <v>2</v>
      </c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1" customFormat="1" ht="14.5" customHeight="1" x14ac:dyDescent="0.4">
      <c r="A73" s="4" t="s">
        <v>234</v>
      </c>
      <c r="B73" s="5">
        <v>54</v>
      </c>
      <c r="C73" s="5">
        <v>38</v>
      </c>
      <c r="D73" s="5">
        <v>42</v>
      </c>
      <c r="E73" s="5">
        <v>34</v>
      </c>
      <c r="F73" s="5">
        <v>35</v>
      </c>
      <c r="G73" s="4" t="s">
        <v>2</v>
      </c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1" customFormat="1" ht="14.5" customHeight="1" x14ac:dyDescent="0.4">
      <c r="A74" s="4" t="s">
        <v>235</v>
      </c>
      <c r="B74" s="5">
        <v>86</v>
      </c>
      <c r="C74" s="5">
        <v>98</v>
      </c>
      <c r="D74" s="5">
        <v>54</v>
      </c>
      <c r="E74" s="5">
        <v>84</v>
      </c>
      <c r="F74" s="5">
        <v>115</v>
      </c>
      <c r="G74" s="4" t="s">
        <v>2</v>
      </c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1" customFormat="1" ht="14.5" customHeight="1" x14ac:dyDescent="0.4">
      <c r="A75" s="4" t="s">
        <v>236</v>
      </c>
      <c r="B75" s="5">
        <v>722</v>
      </c>
      <c r="C75" s="5">
        <v>683</v>
      </c>
      <c r="D75" s="5">
        <v>491</v>
      </c>
      <c r="E75" s="5">
        <v>713</v>
      </c>
      <c r="F75" s="5">
        <v>684</v>
      </c>
      <c r="G75" s="4" t="s">
        <v>2</v>
      </c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1" customFormat="1" ht="14.5" customHeight="1" x14ac:dyDescent="0.4">
      <c r="A76" s="4" t="s">
        <v>237</v>
      </c>
      <c r="B76" s="5">
        <v>1149</v>
      </c>
      <c r="C76" s="5">
        <v>1136</v>
      </c>
      <c r="D76" s="5">
        <v>840</v>
      </c>
      <c r="E76" s="5">
        <v>1239</v>
      </c>
      <c r="F76" s="5">
        <v>1357</v>
      </c>
      <c r="G76" s="4" t="s">
        <v>2</v>
      </c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1" customFormat="1" ht="14.5" customHeight="1" x14ac:dyDescent="0.4">
      <c r="A77" s="4" t="s">
        <v>238</v>
      </c>
      <c r="B77" s="5">
        <v>397</v>
      </c>
      <c r="C77" s="5">
        <v>380</v>
      </c>
      <c r="D77" s="5">
        <v>255</v>
      </c>
      <c r="E77" s="5">
        <v>293</v>
      </c>
      <c r="F77" s="5">
        <v>370</v>
      </c>
      <c r="G77" s="4" t="s">
        <v>2</v>
      </c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1" customFormat="1" ht="14.5" customHeight="1" x14ac:dyDescent="0.4">
      <c r="A78" s="43" t="s">
        <v>240</v>
      </c>
      <c r="B78" s="116">
        <f t="shared" ref="B78:C78" si="2">SUM(B79:B84)</f>
        <v>778</v>
      </c>
      <c r="C78" s="116">
        <f t="shared" si="2"/>
        <v>705</v>
      </c>
      <c r="D78" s="116">
        <f>SUM(D79:D84)</f>
        <v>423</v>
      </c>
      <c r="E78" s="116">
        <f>SUM(E79:E84)</f>
        <v>613</v>
      </c>
      <c r="F78" s="116">
        <f>SUM(F79:F84)</f>
        <v>705</v>
      </c>
      <c r="G78" s="4" t="s">
        <v>2</v>
      </c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1" customFormat="1" ht="14.5" customHeight="1" x14ac:dyDescent="0.4">
      <c r="A79" s="4" t="s">
        <v>233</v>
      </c>
      <c r="B79" s="5">
        <v>55</v>
      </c>
      <c r="C79" s="5">
        <v>47</v>
      </c>
      <c r="D79" s="5">
        <v>32</v>
      </c>
      <c r="E79" s="5">
        <v>51</v>
      </c>
      <c r="F79" s="5">
        <v>49</v>
      </c>
      <c r="G79" s="4" t="s">
        <v>2</v>
      </c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1" customFormat="1" ht="14.5" customHeight="1" x14ac:dyDescent="0.4">
      <c r="A80" s="4" t="s">
        <v>234</v>
      </c>
      <c r="B80" s="5">
        <v>24</v>
      </c>
      <c r="C80" s="5">
        <v>24</v>
      </c>
      <c r="D80" s="5">
        <v>14</v>
      </c>
      <c r="E80" s="5">
        <v>36</v>
      </c>
      <c r="F80" s="5">
        <v>29</v>
      </c>
      <c r="G80" s="4" t="s">
        <v>2</v>
      </c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1" customFormat="1" ht="14.5" customHeight="1" x14ac:dyDescent="0.4">
      <c r="A81" s="4" t="s">
        <v>235</v>
      </c>
      <c r="B81" s="5">
        <v>28</v>
      </c>
      <c r="C81" s="5">
        <v>36</v>
      </c>
      <c r="D81" s="5">
        <v>26</v>
      </c>
      <c r="E81" s="5">
        <v>41</v>
      </c>
      <c r="F81" s="5">
        <v>44</v>
      </c>
      <c r="G81" s="4" t="s">
        <v>2</v>
      </c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1" customFormat="1" ht="14.5" customHeight="1" x14ac:dyDescent="0.4">
      <c r="A82" s="4" t="s">
        <v>236</v>
      </c>
      <c r="B82" s="5">
        <v>197</v>
      </c>
      <c r="C82" s="5">
        <v>171</v>
      </c>
      <c r="D82" s="5">
        <v>115</v>
      </c>
      <c r="E82" s="5">
        <v>153</v>
      </c>
      <c r="F82" s="5">
        <v>148</v>
      </c>
      <c r="G82" s="4" t="s">
        <v>2</v>
      </c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1" customFormat="1" ht="14.5" customHeight="1" x14ac:dyDescent="0.4">
      <c r="A83" s="4" t="s">
        <v>237</v>
      </c>
      <c r="B83" s="5">
        <v>315</v>
      </c>
      <c r="C83" s="5">
        <v>274</v>
      </c>
      <c r="D83" s="5">
        <v>167</v>
      </c>
      <c r="E83" s="5">
        <v>245</v>
      </c>
      <c r="F83" s="5">
        <v>310</v>
      </c>
      <c r="G83" s="4" t="s">
        <v>2</v>
      </c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1" customFormat="1" ht="13" customHeight="1" x14ac:dyDescent="0.4">
      <c r="A84" s="4" t="s">
        <v>238</v>
      </c>
      <c r="B84" s="5">
        <v>159</v>
      </c>
      <c r="C84" s="5">
        <v>153</v>
      </c>
      <c r="D84" s="5">
        <v>69</v>
      </c>
      <c r="E84" s="5">
        <v>87</v>
      </c>
      <c r="F84" s="5">
        <v>125</v>
      </c>
      <c r="G84" s="4" t="s">
        <v>2</v>
      </c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1" customFormat="1" ht="13" customHeight="1" x14ac:dyDescent="0.4">
      <c r="A85" s="47"/>
      <c r="B85" s="60"/>
      <c r="C85" s="60"/>
      <c r="D85" s="60"/>
      <c r="E85" s="60"/>
      <c r="F85" s="60"/>
      <c r="G85" s="47"/>
      <c r="H85" s="4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1" customFormat="1" ht="19" x14ac:dyDescent="0.5">
      <c r="A86" s="188" t="s">
        <v>371</v>
      </c>
      <c r="B86" s="188"/>
      <c r="C86" s="188"/>
      <c r="D86" s="188"/>
      <c r="E86" s="188"/>
      <c r="F86" s="188"/>
      <c r="G86" s="188"/>
      <c r="H86" s="18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s="1" customFormat="1" ht="13" customHeight="1" x14ac:dyDescent="0.4">
      <c r="A87" s="114" t="s">
        <v>239</v>
      </c>
      <c r="B87" s="115">
        <f t="shared" ref="B87:C87" si="3">SUM(B88:B93)</f>
        <v>39118</v>
      </c>
      <c r="C87" s="115">
        <f t="shared" si="3"/>
        <v>40698</v>
      </c>
      <c r="D87" s="115">
        <f>SUM(D88:D93)</f>
        <v>26224</v>
      </c>
      <c r="E87" s="115">
        <f>SUM(E88:E93)</f>
        <v>34131</v>
      </c>
      <c r="F87" s="115">
        <f>SUM(F88:F93)</f>
        <v>35622</v>
      </c>
      <c r="G87" s="63" t="s">
        <v>2</v>
      </c>
      <c r="H87" s="6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s="1" customFormat="1" ht="13" customHeight="1" x14ac:dyDescent="0.4">
      <c r="A88" s="4" t="s">
        <v>233</v>
      </c>
      <c r="B88" s="5">
        <v>886</v>
      </c>
      <c r="C88" s="5">
        <v>842</v>
      </c>
      <c r="D88" s="5">
        <v>411</v>
      </c>
      <c r="E88" s="5">
        <v>522</v>
      </c>
      <c r="F88" s="5">
        <v>576</v>
      </c>
      <c r="G88" s="4" t="s">
        <v>2</v>
      </c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s="1" customFormat="1" ht="13" customHeight="1" x14ac:dyDescent="0.4">
      <c r="A89" s="4" t="s">
        <v>234</v>
      </c>
      <c r="B89" s="5">
        <v>1358</v>
      </c>
      <c r="C89" s="5">
        <v>1428</v>
      </c>
      <c r="D89" s="5">
        <v>741</v>
      </c>
      <c r="E89" s="5">
        <v>885</v>
      </c>
      <c r="F89" s="5">
        <v>1231</v>
      </c>
      <c r="G89" s="4" t="s">
        <v>2</v>
      </c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s="1" customFormat="1" ht="13" customHeight="1" x14ac:dyDescent="0.4">
      <c r="A90" s="4" t="s">
        <v>235</v>
      </c>
      <c r="B90" s="5">
        <v>2364</v>
      </c>
      <c r="C90" s="5">
        <v>2393</v>
      </c>
      <c r="D90" s="5">
        <v>1384</v>
      </c>
      <c r="E90" s="5">
        <v>1678</v>
      </c>
      <c r="F90" s="5">
        <v>2240</v>
      </c>
      <c r="G90" s="4" t="s">
        <v>2</v>
      </c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s="1" customFormat="1" ht="13" customHeight="1" x14ac:dyDescent="0.4">
      <c r="A91" s="4" t="s">
        <v>236</v>
      </c>
      <c r="B91" s="5">
        <v>15345</v>
      </c>
      <c r="C91" s="5">
        <v>15980</v>
      </c>
      <c r="D91" s="5">
        <v>10950</v>
      </c>
      <c r="E91" s="5">
        <v>14048</v>
      </c>
      <c r="F91" s="5">
        <v>13648</v>
      </c>
      <c r="G91" s="4" t="s">
        <v>2</v>
      </c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s="1" customFormat="1" ht="13" customHeight="1" x14ac:dyDescent="0.4">
      <c r="A92" s="4" t="s">
        <v>237</v>
      </c>
      <c r="B92" s="5">
        <v>16372</v>
      </c>
      <c r="C92" s="5">
        <v>17169</v>
      </c>
      <c r="D92" s="5">
        <v>11151</v>
      </c>
      <c r="E92" s="5">
        <v>15172</v>
      </c>
      <c r="F92" s="5">
        <v>15720</v>
      </c>
      <c r="G92" s="4" t="s">
        <v>2</v>
      </c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s="1" customFormat="1" ht="13" customHeight="1" x14ac:dyDescent="0.4">
      <c r="A93" s="4" t="s">
        <v>238</v>
      </c>
      <c r="B93" s="5">
        <v>2793</v>
      </c>
      <c r="C93" s="5">
        <v>2886</v>
      </c>
      <c r="D93" s="5">
        <v>1587</v>
      </c>
      <c r="E93" s="5">
        <v>1826</v>
      </c>
      <c r="F93" s="5">
        <v>2207</v>
      </c>
      <c r="G93" s="4" t="s">
        <v>2</v>
      </c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s="1" customFormat="1" ht="13" customHeight="1" x14ac:dyDescent="0.4">
      <c r="A94" s="43" t="s">
        <v>240</v>
      </c>
      <c r="B94" s="116">
        <f t="shared" ref="B94:C94" si="4">SUM(B95:B100)</f>
        <v>22394</v>
      </c>
      <c r="C94" s="116">
        <f t="shared" si="4"/>
        <v>23255</v>
      </c>
      <c r="D94" s="116">
        <f>SUM(D95:D100)</f>
        <v>12223</v>
      </c>
      <c r="E94" s="116">
        <f>SUM(E95:E100)</f>
        <v>15388</v>
      </c>
      <c r="F94" s="116">
        <f>SUM(F95:F100)</f>
        <v>17930</v>
      </c>
      <c r="G94" s="4" t="s">
        <v>2</v>
      </c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s="1" customFormat="1" ht="13" customHeight="1" x14ac:dyDescent="0.4">
      <c r="A95" s="4" t="s">
        <v>233</v>
      </c>
      <c r="B95" s="5">
        <v>646</v>
      </c>
      <c r="C95" s="5">
        <v>652</v>
      </c>
      <c r="D95" s="5">
        <v>305</v>
      </c>
      <c r="E95" s="5">
        <v>373</v>
      </c>
      <c r="F95" s="5">
        <v>469</v>
      </c>
      <c r="G95" s="4" t="s">
        <v>2</v>
      </c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s="1" customFormat="1" ht="13" customHeight="1" x14ac:dyDescent="0.4">
      <c r="A96" s="4" t="s">
        <v>234</v>
      </c>
      <c r="B96" s="5">
        <v>981</v>
      </c>
      <c r="C96" s="5">
        <v>1067</v>
      </c>
      <c r="D96" s="5">
        <v>525</v>
      </c>
      <c r="E96" s="5">
        <v>467</v>
      </c>
      <c r="F96" s="5">
        <v>738</v>
      </c>
      <c r="G96" s="4" t="s">
        <v>2</v>
      </c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s="1" customFormat="1" ht="13" customHeight="1" x14ac:dyDescent="0.4">
      <c r="A97" s="4" t="s">
        <v>235</v>
      </c>
      <c r="B97" s="5">
        <v>1659</v>
      </c>
      <c r="C97" s="5">
        <v>1737</v>
      </c>
      <c r="D97" s="5">
        <v>956</v>
      </c>
      <c r="E97" s="5">
        <v>1129</v>
      </c>
      <c r="F97" s="5">
        <v>1571</v>
      </c>
      <c r="G97" s="4" t="s">
        <v>2</v>
      </c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s="1" customFormat="1" ht="13" customHeight="1" x14ac:dyDescent="0.4">
      <c r="A98" s="4" t="s">
        <v>236</v>
      </c>
      <c r="B98" s="5">
        <v>8039</v>
      </c>
      <c r="C98" s="5">
        <v>8299</v>
      </c>
      <c r="D98" s="5">
        <v>4736</v>
      </c>
      <c r="E98" s="5">
        <v>5867</v>
      </c>
      <c r="F98" s="5">
        <v>6260</v>
      </c>
      <c r="G98" s="4" t="s">
        <v>2</v>
      </c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s="1" customFormat="1" ht="12.65" customHeight="1" x14ac:dyDescent="0.4">
      <c r="A99" s="4" t="s">
        <v>237</v>
      </c>
      <c r="B99" s="5">
        <v>9214</v>
      </c>
      <c r="C99" s="5">
        <v>9453</v>
      </c>
      <c r="D99" s="5">
        <v>4835</v>
      </c>
      <c r="E99" s="5">
        <v>6457</v>
      </c>
      <c r="F99" s="5">
        <v>7370</v>
      </c>
      <c r="G99" s="4" t="s">
        <v>2</v>
      </c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s="1" customFormat="1" ht="12.65" customHeight="1" x14ac:dyDescent="0.4">
      <c r="A100" s="4" t="s">
        <v>238</v>
      </c>
      <c r="B100" s="5">
        <v>1855</v>
      </c>
      <c r="C100" s="5">
        <v>2047</v>
      </c>
      <c r="D100" s="5">
        <v>866</v>
      </c>
      <c r="E100" s="5">
        <v>1095</v>
      </c>
      <c r="F100" s="5">
        <v>1522</v>
      </c>
      <c r="G100" s="4" t="s">
        <v>2</v>
      </c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s="1" customFormat="1" ht="14.5" customHeight="1" x14ac:dyDescent="0.4">
      <c r="A101" s="47"/>
      <c r="B101" s="60"/>
      <c r="C101" s="60"/>
      <c r="D101" s="60"/>
      <c r="E101" s="60"/>
      <c r="F101" s="60"/>
      <c r="G101" s="47"/>
      <c r="H101" s="4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s="1" customFormat="1" ht="19" x14ac:dyDescent="0.5">
      <c r="A102" s="187" t="s">
        <v>372</v>
      </c>
      <c r="B102" s="188"/>
      <c r="C102" s="188"/>
      <c r="D102" s="188"/>
      <c r="E102" s="188"/>
      <c r="F102" s="188"/>
      <c r="G102" s="188"/>
      <c r="H102" s="18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s="1" customFormat="1" ht="14.5" customHeight="1" x14ac:dyDescent="0.4">
      <c r="A103" s="4" t="s">
        <v>209</v>
      </c>
      <c r="B103" s="5">
        <v>3244</v>
      </c>
      <c r="C103" s="5">
        <v>3110</v>
      </c>
      <c r="D103" s="5">
        <v>2159</v>
      </c>
      <c r="E103" s="5">
        <v>3032</v>
      </c>
      <c r="F103" s="5">
        <v>3328</v>
      </c>
      <c r="G103" s="4" t="s">
        <v>2</v>
      </c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s="1" customFormat="1" ht="14.5" customHeight="1" x14ac:dyDescent="0.4">
      <c r="A104" s="4" t="s">
        <v>279</v>
      </c>
      <c r="B104" s="5">
        <v>10</v>
      </c>
      <c r="C104" s="5">
        <v>10</v>
      </c>
      <c r="D104" s="5">
        <v>7</v>
      </c>
      <c r="E104" s="5">
        <v>9</v>
      </c>
      <c r="F104" s="5">
        <v>10</v>
      </c>
      <c r="G104" s="4" t="s">
        <v>278</v>
      </c>
      <c r="H104" s="4" t="s">
        <v>281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s="1" customFormat="1" ht="14.5" customHeight="1" x14ac:dyDescent="0.4">
      <c r="A105" s="4" t="s">
        <v>122</v>
      </c>
      <c r="B105" s="5">
        <v>43</v>
      </c>
      <c r="C105" s="5">
        <v>32</v>
      </c>
      <c r="D105" s="5">
        <v>36</v>
      </c>
      <c r="E105" s="5">
        <v>37</v>
      </c>
      <c r="F105" s="5">
        <v>34</v>
      </c>
      <c r="G105" s="4" t="s">
        <v>2</v>
      </c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s="1" customFormat="1" ht="14.5" customHeight="1" x14ac:dyDescent="0.4">
      <c r="A106" s="4" t="s">
        <v>279</v>
      </c>
      <c r="B106" s="5">
        <v>10</v>
      </c>
      <c r="C106" s="5">
        <v>8</v>
      </c>
      <c r="D106" s="5">
        <v>8</v>
      </c>
      <c r="E106" s="5">
        <v>9</v>
      </c>
      <c r="F106" s="5">
        <v>8</v>
      </c>
      <c r="G106" s="4" t="s">
        <v>278</v>
      </c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s="1" customFormat="1" ht="14.5" customHeight="1" x14ac:dyDescent="0.4">
      <c r="A107" s="4" t="s">
        <v>208</v>
      </c>
      <c r="B107" s="5">
        <v>116</v>
      </c>
      <c r="C107" s="5">
        <v>114</v>
      </c>
      <c r="D107" s="5">
        <v>62</v>
      </c>
      <c r="E107" s="5">
        <v>110</v>
      </c>
      <c r="F107" s="5">
        <v>113</v>
      </c>
      <c r="G107" s="4" t="s">
        <v>2</v>
      </c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s="1" customFormat="1" ht="14.5" customHeight="1" x14ac:dyDescent="0.4">
      <c r="A108" s="4" t="s">
        <v>279</v>
      </c>
      <c r="B108" s="5">
        <v>10</v>
      </c>
      <c r="C108" s="5">
        <v>10</v>
      </c>
      <c r="D108" s="5">
        <v>5</v>
      </c>
      <c r="E108" s="5">
        <v>9</v>
      </c>
      <c r="F108" s="5">
        <v>9</v>
      </c>
      <c r="G108" s="4" t="s">
        <v>278</v>
      </c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s="1" customFormat="1" ht="14.5" customHeight="1" x14ac:dyDescent="0.4">
      <c r="A109" s="4" t="s">
        <v>210</v>
      </c>
      <c r="B109" s="5">
        <v>72</v>
      </c>
      <c r="C109" s="5">
        <v>69</v>
      </c>
      <c r="D109" s="5">
        <v>83</v>
      </c>
      <c r="E109" s="5">
        <v>67</v>
      </c>
      <c r="F109" s="5">
        <v>78</v>
      </c>
      <c r="G109" s="4" t="s">
        <v>2</v>
      </c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s="1" customFormat="1" ht="14.5" customHeight="1" x14ac:dyDescent="0.4">
      <c r="A110" s="4" t="s">
        <v>279</v>
      </c>
      <c r="B110" s="5">
        <v>17</v>
      </c>
      <c r="C110" s="5">
        <v>16</v>
      </c>
      <c r="D110" s="5">
        <v>19</v>
      </c>
      <c r="E110" s="5">
        <v>16</v>
      </c>
      <c r="F110" s="5">
        <v>18</v>
      </c>
      <c r="G110" s="4" t="s">
        <v>278</v>
      </c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s="1" customFormat="1" ht="14.5" customHeight="1" x14ac:dyDescent="0.4">
      <c r="A111" s="4" t="s">
        <v>211</v>
      </c>
      <c r="B111" s="5">
        <v>188</v>
      </c>
      <c r="C111" s="5">
        <v>187</v>
      </c>
      <c r="D111" s="5">
        <v>120</v>
      </c>
      <c r="E111" s="5">
        <v>209</v>
      </c>
      <c r="F111" s="5">
        <v>191</v>
      </c>
      <c r="G111" s="4" t="s">
        <v>2</v>
      </c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s="1" customFormat="1" ht="14.5" customHeight="1" x14ac:dyDescent="0.4">
      <c r="A112" s="4" t="s">
        <v>279</v>
      </c>
      <c r="B112" s="5">
        <v>13</v>
      </c>
      <c r="C112" s="5">
        <v>13</v>
      </c>
      <c r="D112" s="5">
        <v>8</v>
      </c>
      <c r="E112" s="5">
        <v>14</v>
      </c>
      <c r="F112" s="5">
        <v>12</v>
      </c>
      <c r="G112" s="4" t="s">
        <v>278</v>
      </c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s="1" customFormat="1" ht="14.5" customHeight="1" x14ac:dyDescent="0.4">
      <c r="A113" s="4" t="s">
        <v>212</v>
      </c>
      <c r="B113" s="5">
        <v>64</v>
      </c>
      <c r="C113" s="5">
        <v>55</v>
      </c>
      <c r="D113" s="5">
        <v>49</v>
      </c>
      <c r="E113" s="5">
        <v>56</v>
      </c>
      <c r="F113" s="5">
        <v>50</v>
      </c>
      <c r="G113" s="4" t="s">
        <v>2</v>
      </c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s="1" customFormat="1" ht="14.5" customHeight="1" x14ac:dyDescent="0.4">
      <c r="A114" s="4" t="s">
        <v>279</v>
      </c>
      <c r="B114" s="5">
        <v>10</v>
      </c>
      <c r="C114" s="5">
        <v>8</v>
      </c>
      <c r="D114" s="5">
        <v>7</v>
      </c>
      <c r="E114" s="5">
        <v>8</v>
      </c>
      <c r="F114" s="5">
        <v>7</v>
      </c>
      <c r="G114" s="4" t="s">
        <v>278</v>
      </c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s="1" customFormat="1" ht="14.5" customHeight="1" x14ac:dyDescent="0.4">
      <c r="A115" s="4" t="s">
        <v>213</v>
      </c>
      <c r="B115" s="5">
        <v>169</v>
      </c>
      <c r="C115" s="5">
        <v>136</v>
      </c>
      <c r="D115" s="5">
        <v>97</v>
      </c>
      <c r="E115" s="5">
        <v>134</v>
      </c>
      <c r="F115" s="5">
        <v>159</v>
      </c>
      <c r="G115" s="4" t="s">
        <v>2</v>
      </c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s="1" customFormat="1" ht="14.5" customHeight="1" x14ac:dyDescent="0.4">
      <c r="A116" s="4" t="s">
        <v>279</v>
      </c>
      <c r="B116" s="5">
        <v>12</v>
      </c>
      <c r="C116" s="5">
        <v>9</v>
      </c>
      <c r="D116" s="5">
        <v>7</v>
      </c>
      <c r="E116" s="5">
        <v>9</v>
      </c>
      <c r="F116" s="5">
        <v>11</v>
      </c>
      <c r="G116" s="4" t="s">
        <v>278</v>
      </c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s="1" customFormat="1" ht="14.5" customHeight="1" x14ac:dyDescent="0.4">
      <c r="A117" s="4" t="s">
        <v>232</v>
      </c>
      <c r="B117" s="5">
        <v>55</v>
      </c>
      <c r="C117" s="5">
        <v>24</v>
      </c>
      <c r="D117" s="5">
        <v>28</v>
      </c>
      <c r="E117" s="5">
        <v>32</v>
      </c>
      <c r="F117" s="5">
        <v>31</v>
      </c>
      <c r="G117" s="4" t="s">
        <v>2</v>
      </c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s="1" customFormat="1" ht="14.5" customHeight="1" x14ac:dyDescent="0.4">
      <c r="A118" s="4" t="s">
        <v>279</v>
      </c>
      <c r="B118" s="5">
        <v>5</v>
      </c>
      <c r="C118" s="5">
        <v>2</v>
      </c>
      <c r="D118" s="5">
        <v>2</v>
      </c>
      <c r="E118" s="5">
        <v>3</v>
      </c>
      <c r="F118" s="5">
        <v>3</v>
      </c>
      <c r="G118" s="4" t="s">
        <v>278</v>
      </c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s="1" customFormat="1" ht="14.5" customHeight="1" x14ac:dyDescent="0.4">
      <c r="A119" s="4" t="s">
        <v>214</v>
      </c>
      <c r="B119" s="5">
        <v>244</v>
      </c>
      <c r="C119" s="5">
        <v>354</v>
      </c>
      <c r="D119" s="5">
        <v>146</v>
      </c>
      <c r="E119" s="5">
        <v>180</v>
      </c>
      <c r="F119" s="5">
        <v>266</v>
      </c>
      <c r="G119" s="4" t="s">
        <v>2</v>
      </c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s="1" customFormat="1" ht="14.5" customHeight="1" x14ac:dyDescent="0.4">
      <c r="A120" s="4" t="s">
        <v>279</v>
      </c>
      <c r="B120" s="5">
        <v>18</v>
      </c>
      <c r="C120" s="5">
        <v>26</v>
      </c>
      <c r="D120" s="5">
        <v>11</v>
      </c>
      <c r="E120" s="5">
        <v>13</v>
      </c>
      <c r="F120" s="5">
        <v>19</v>
      </c>
      <c r="G120" s="4" t="s">
        <v>278</v>
      </c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s="1" customFormat="1" ht="14.5" customHeight="1" x14ac:dyDescent="0.4">
      <c r="A121" s="4" t="s">
        <v>215</v>
      </c>
      <c r="B121" s="5">
        <v>60</v>
      </c>
      <c r="C121" s="5">
        <v>50</v>
      </c>
      <c r="D121" s="5">
        <v>27</v>
      </c>
      <c r="E121" s="5">
        <v>60</v>
      </c>
      <c r="F121" s="5">
        <v>61</v>
      </c>
      <c r="G121" s="4" t="s">
        <v>2</v>
      </c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s="1" customFormat="1" ht="14.5" customHeight="1" x14ac:dyDescent="0.4">
      <c r="A122" s="4" t="s">
        <v>279</v>
      </c>
      <c r="B122" s="5">
        <v>16</v>
      </c>
      <c r="C122" s="5">
        <v>13</v>
      </c>
      <c r="D122" s="5">
        <v>7</v>
      </c>
      <c r="E122" s="5">
        <v>17</v>
      </c>
      <c r="F122" s="5">
        <v>17</v>
      </c>
      <c r="G122" s="4" t="s">
        <v>278</v>
      </c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s="1" customFormat="1" ht="14.5" customHeight="1" x14ac:dyDescent="0.4">
      <c r="A123" s="4" t="s">
        <v>216</v>
      </c>
      <c r="B123" s="5">
        <v>91</v>
      </c>
      <c r="C123" s="5">
        <v>74</v>
      </c>
      <c r="D123" s="5">
        <v>75</v>
      </c>
      <c r="E123" s="5">
        <v>113</v>
      </c>
      <c r="F123" s="5">
        <v>99</v>
      </c>
      <c r="G123" s="4" t="s">
        <v>2</v>
      </c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s="1" customFormat="1" ht="14.5" customHeight="1" x14ac:dyDescent="0.4">
      <c r="A124" s="4" t="s">
        <v>279</v>
      </c>
      <c r="B124" s="5">
        <v>12</v>
      </c>
      <c r="C124" s="5">
        <v>10</v>
      </c>
      <c r="D124" s="5">
        <v>10</v>
      </c>
      <c r="E124" s="5">
        <v>15</v>
      </c>
      <c r="F124" s="5">
        <v>13</v>
      </c>
      <c r="G124" s="4" t="s">
        <v>278</v>
      </c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s="1" customFormat="1" ht="14.5" customHeight="1" x14ac:dyDescent="0.4">
      <c r="A125" s="4" t="s">
        <v>217</v>
      </c>
      <c r="B125" s="5">
        <v>102</v>
      </c>
      <c r="C125" s="5">
        <v>93</v>
      </c>
      <c r="D125" s="5">
        <v>66</v>
      </c>
      <c r="E125" s="5">
        <v>88</v>
      </c>
      <c r="F125" s="5">
        <v>91</v>
      </c>
      <c r="G125" s="4" t="s">
        <v>2</v>
      </c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s="1" customFormat="1" ht="14.5" customHeight="1" x14ac:dyDescent="0.4">
      <c r="A126" s="4" t="s">
        <v>279</v>
      </c>
      <c r="B126" s="5">
        <v>11</v>
      </c>
      <c r="C126" s="5">
        <v>10</v>
      </c>
      <c r="D126" s="5">
        <v>7</v>
      </c>
      <c r="E126" s="5">
        <v>9</v>
      </c>
      <c r="F126" s="5">
        <v>9</v>
      </c>
      <c r="G126" s="4" t="s">
        <v>278</v>
      </c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s="1" customFormat="1" ht="14.5" customHeight="1" x14ac:dyDescent="0.4">
      <c r="A127" s="4" t="s">
        <v>218</v>
      </c>
      <c r="B127" s="5">
        <v>178</v>
      </c>
      <c r="C127" s="5">
        <v>171</v>
      </c>
      <c r="D127" s="5">
        <v>92</v>
      </c>
      <c r="E127" s="5">
        <v>160</v>
      </c>
      <c r="F127" s="5">
        <v>238</v>
      </c>
      <c r="G127" s="4" t="s">
        <v>2</v>
      </c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s="1" customFormat="1" ht="14.5" customHeight="1" x14ac:dyDescent="0.4">
      <c r="A128" s="4" t="s">
        <v>279</v>
      </c>
      <c r="B128" s="5">
        <v>13</v>
      </c>
      <c r="C128" s="5">
        <v>13</v>
      </c>
      <c r="D128" s="5">
        <v>7</v>
      </c>
      <c r="E128" s="5">
        <v>12</v>
      </c>
      <c r="F128" s="5">
        <v>17</v>
      </c>
      <c r="G128" s="4" t="s">
        <v>278</v>
      </c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s="1" customFormat="1" ht="14.5" customHeight="1" x14ac:dyDescent="0.4">
      <c r="A129" s="4" t="s">
        <v>231</v>
      </c>
      <c r="B129" s="5">
        <v>348</v>
      </c>
      <c r="C129" s="5">
        <v>304</v>
      </c>
      <c r="D129" s="5">
        <v>194</v>
      </c>
      <c r="E129" s="5">
        <v>273</v>
      </c>
      <c r="F129" s="5">
        <v>223</v>
      </c>
      <c r="G129" s="4" t="s">
        <v>2</v>
      </c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s="1" customFormat="1" ht="14.5" customHeight="1" x14ac:dyDescent="0.4">
      <c r="A130" s="4" t="s">
        <v>279</v>
      </c>
      <c r="B130" s="5">
        <v>18</v>
      </c>
      <c r="C130" s="5">
        <v>15</v>
      </c>
      <c r="D130" s="5">
        <v>10</v>
      </c>
      <c r="E130" s="5">
        <v>13</v>
      </c>
      <c r="F130" s="5">
        <v>11</v>
      </c>
      <c r="G130" s="4" t="s">
        <v>278</v>
      </c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s="1" customFormat="1" ht="14.5" customHeight="1" x14ac:dyDescent="0.4">
      <c r="A131" s="4" t="s">
        <v>219</v>
      </c>
      <c r="B131" s="5">
        <v>110</v>
      </c>
      <c r="C131" s="5">
        <v>92</v>
      </c>
      <c r="D131" s="5">
        <v>80</v>
      </c>
      <c r="E131" s="5">
        <v>82</v>
      </c>
      <c r="F131" s="5">
        <v>87</v>
      </c>
      <c r="G131" s="4" t="s">
        <v>2</v>
      </c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s="1" customFormat="1" ht="15" x14ac:dyDescent="0.4">
      <c r="A132" s="4" t="s">
        <v>279</v>
      </c>
      <c r="B132" s="5">
        <v>9</v>
      </c>
      <c r="C132" s="5">
        <v>7</v>
      </c>
      <c r="D132" s="5">
        <v>6</v>
      </c>
      <c r="E132" s="5">
        <v>6</v>
      </c>
      <c r="F132" s="5">
        <v>6</v>
      </c>
      <c r="G132" s="4" t="s">
        <v>278</v>
      </c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s="1" customFormat="1" ht="14.5" customHeight="1" x14ac:dyDescent="0.4">
      <c r="A133" s="4" t="s">
        <v>220</v>
      </c>
      <c r="B133" s="5">
        <v>749</v>
      </c>
      <c r="C133" s="5">
        <v>676</v>
      </c>
      <c r="D133" s="5">
        <v>482</v>
      </c>
      <c r="E133" s="5">
        <v>586</v>
      </c>
      <c r="F133" s="5">
        <v>604</v>
      </c>
      <c r="G133" s="4" t="s">
        <v>2</v>
      </c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s="1" customFormat="1" ht="14.5" customHeight="1" x14ac:dyDescent="0.4">
      <c r="A134" s="4" t="s">
        <v>279</v>
      </c>
      <c r="B134" s="5">
        <v>7</v>
      </c>
      <c r="C134" s="5">
        <v>6</v>
      </c>
      <c r="D134" s="5">
        <v>5</v>
      </c>
      <c r="E134" s="5">
        <v>5</v>
      </c>
      <c r="F134" s="5">
        <v>5</v>
      </c>
      <c r="G134" s="4" t="s">
        <v>278</v>
      </c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s="1" customFormat="1" ht="14.5" customHeight="1" x14ac:dyDescent="0.4">
      <c r="A135" s="4" t="s">
        <v>221</v>
      </c>
      <c r="B135" s="5">
        <v>18</v>
      </c>
      <c r="C135" s="5">
        <v>17</v>
      </c>
      <c r="D135" s="5">
        <v>12</v>
      </c>
      <c r="E135" s="5">
        <v>23</v>
      </c>
      <c r="F135" s="5">
        <v>4</v>
      </c>
      <c r="G135" s="4" t="s">
        <v>2</v>
      </c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s="1" customFormat="1" ht="14.5" customHeight="1" x14ac:dyDescent="0.4">
      <c r="A136" s="4" t="s">
        <v>279</v>
      </c>
      <c r="B136" s="5">
        <v>2</v>
      </c>
      <c r="C136" s="5">
        <v>2</v>
      </c>
      <c r="D136" s="5">
        <v>1</v>
      </c>
      <c r="E136" s="5">
        <v>2</v>
      </c>
      <c r="F136" s="5">
        <v>0</v>
      </c>
      <c r="G136" s="4" t="s">
        <v>278</v>
      </c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s="1" customFormat="1" ht="14.5" customHeight="1" x14ac:dyDescent="0.4">
      <c r="A137" s="4" t="s">
        <v>230</v>
      </c>
      <c r="B137" s="5">
        <v>27</v>
      </c>
      <c r="C137" s="5">
        <v>24</v>
      </c>
      <c r="D137" s="5">
        <v>29</v>
      </c>
      <c r="E137" s="5">
        <v>48</v>
      </c>
      <c r="F137" s="5">
        <v>75</v>
      </c>
      <c r="G137" s="4" t="s">
        <v>2</v>
      </c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s="1" customFormat="1" ht="14.5" customHeight="1" x14ac:dyDescent="0.4">
      <c r="A138" s="4" t="s">
        <v>279</v>
      </c>
      <c r="B138" s="5">
        <v>17</v>
      </c>
      <c r="C138" s="5">
        <v>14</v>
      </c>
      <c r="D138" s="5">
        <v>17</v>
      </c>
      <c r="E138" s="5">
        <v>27</v>
      </c>
      <c r="F138" s="5">
        <v>40</v>
      </c>
      <c r="G138" s="4" t="s">
        <v>278</v>
      </c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s="1" customFormat="1" ht="14.5" customHeight="1" x14ac:dyDescent="0.4">
      <c r="A139" s="4" t="s">
        <v>222</v>
      </c>
      <c r="B139" s="5">
        <v>48</v>
      </c>
      <c r="C139" s="5">
        <v>39</v>
      </c>
      <c r="D139" s="5">
        <v>6</v>
      </c>
      <c r="E139" s="5">
        <v>14</v>
      </c>
      <c r="F139" s="5">
        <v>7</v>
      </c>
      <c r="G139" s="4" t="s">
        <v>2</v>
      </c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s="1" customFormat="1" ht="14.5" customHeight="1" x14ac:dyDescent="0.4">
      <c r="A140" s="4" t="s">
        <v>279</v>
      </c>
      <c r="B140" s="5">
        <v>26</v>
      </c>
      <c r="C140" s="5">
        <v>21</v>
      </c>
      <c r="D140" s="5">
        <v>3</v>
      </c>
      <c r="E140" s="5">
        <v>7</v>
      </c>
      <c r="F140" s="5">
        <v>4</v>
      </c>
      <c r="G140" s="4" t="s">
        <v>278</v>
      </c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s="1" customFormat="1" ht="14.5" customHeight="1" x14ac:dyDescent="0.4">
      <c r="A141" s="4" t="s">
        <v>223</v>
      </c>
      <c r="B141" s="5">
        <v>29</v>
      </c>
      <c r="C141" s="5">
        <v>22</v>
      </c>
      <c r="D141" s="5">
        <v>29</v>
      </c>
      <c r="E141" s="5">
        <v>26</v>
      </c>
      <c r="F141" s="5">
        <v>38</v>
      </c>
      <c r="G141" s="4" t="s">
        <v>2</v>
      </c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s="1" customFormat="1" ht="14.5" customHeight="1" x14ac:dyDescent="0.4">
      <c r="A142" s="4" t="s">
        <v>279</v>
      </c>
      <c r="B142" s="5">
        <v>11</v>
      </c>
      <c r="C142" s="5">
        <v>8</v>
      </c>
      <c r="D142" s="5">
        <v>11</v>
      </c>
      <c r="E142" s="5">
        <v>10</v>
      </c>
      <c r="F142" s="5">
        <v>14</v>
      </c>
      <c r="G142" s="4" t="s">
        <v>278</v>
      </c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s="1" customFormat="1" ht="14.5" customHeight="1" x14ac:dyDescent="0.4">
      <c r="A143" s="4" t="s">
        <v>224</v>
      </c>
      <c r="B143" s="5">
        <v>134</v>
      </c>
      <c r="C143" s="5">
        <v>146</v>
      </c>
      <c r="D143" s="5">
        <v>124</v>
      </c>
      <c r="E143" s="5">
        <v>300</v>
      </c>
      <c r="F143" s="5">
        <v>363</v>
      </c>
      <c r="G143" s="4" t="s">
        <v>2</v>
      </c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s="1" customFormat="1" ht="14.5" customHeight="1" x14ac:dyDescent="0.4">
      <c r="A144" s="4" t="s">
        <v>279</v>
      </c>
      <c r="B144" s="5">
        <v>7</v>
      </c>
      <c r="C144" s="5">
        <v>7</v>
      </c>
      <c r="D144" s="5">
        <v>6</v>
      </c>
      <c r="E144" s="5">
        <v>14</v>
      </c>
      <c r="F144" s="5">
        <v>17</v>
      </c>
      <c r="G144" s="4" t="s">
        <v>278</v>
      </c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s="1" customFormat="1" ht="14.5" customHeight="1" x14ac:dyDescent="0.4">
      <c r="A145" s="4" t="s">
        <v>225</v>
      </c>
      <c r="B145" s="5">
        <v>254</v>
      </c>
      <c r="C145" s="5">
        <v>274</v>
      </c>
      <c r="D145" s="5">
        <v>179</v>
      </c>
      <c r="E145" s="5">
        <v>251</v>
      </c>
      <c r="F145" s="5">
        <v>351</v>
      </c>
      <c r="G145" s="4" t="s">
        <v>2</v>
      </c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s="1" customFormat="1" ht="14.5" customHeight="1" x14ac:dyDescent="0.4">
      <c r="A146" s="4" t="s">
        <v>279</v>
      </c>
      <c r="B146" s="5">
        <v>21</v>
      </c>
      <c r="C146" s="5">
        <v>22</v>
      </c>
      <c r="D146" s="5">
        <v>14</v>
      </c>
      <c r="E146" s="5">
        <v>20</v>
      </c>
      <c r="F146" s="5">
        <v>29</v>
      </c>
      <c r="G146" s="4" t="s">
        <v>278</v>
      </c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s="1" customFormat="1" ht="14.5" customHeight="1" x14ac:dyDescent="0.4">
      <c r="A147" s="4" t="s">
        <v>229</v>
      </c>
      <c r="B147" s="5">
        <v>79</v>
      </c>
      <c r="C147" s="5">
        <v>81</v>
      </c>
      <c r="D147" s="5">
        <v>74</v>
      </c>
      <c r="E147" s="5">
        <v>93</v>
      </c>
      <c r="F147" s="5">
        <v>81</v>
      </c>
      <c r="G147" s="4" t="s">
        <v>2</v>
      </c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s="1" customFormat="1" ht="14.5" customHeight="1" x14ac:dyDescent="0.4">
      <c r="A148" s="4" t="s">
        <v>279</v>
      </c>
      <c r="B148" s="5">
        <v>9</v>
      </c>
      <c r="C148" s="5">
        <v>9</v>
      </c>
      <c r="D148" s="5">
        <v>8</v>
      </c>
      <c r="E148" s="5">
        <v>10</v>
      </c>
      <c r="F148" s="5">
        <v>9</v>
      </c>
      <c r="G148" s="4" t="s">
        <v>278</v>
      </c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s="1" customFormat="1" ht="14.5" customHeight="1" x14ac:dyDescent="0.4">
      <c r="A149" s="4" t="s">
        <v>226</v>
      </c>
      <c r="B149" s="5">
        <v>38</v>
      </c>
      <c r="C149" s="5">
        <v>38</v>
      </c>
      <c r="D149" s="5">
        <v>22</v>
      </c>
      <c r="E149" s="5">
        <v>30</v>
      </c>
      <c r="F149" s="5">
        <v>44</v>
      </c>
      <c r="G149" s="4" t="s">
        <v>2</v>
      </c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s="1" customFormat="1" ht="14.5" customHeight="1" x14ac:dyDescent="0.4">
      <c r="A150" s="4" t="s">
        <v>279</v>
      </c>
      <c r="B150" s="5">
        <v>11</v>
      </c>
      <c r="C150" s="5">
        <v>10</v>
      </c>
      <c r="D150" s="5">
        <v>6</v>
      </c>
      <c r="E150" s="5">
        <v>8</v>
      </c>
      <c r="F150" s="5">
        <v>11</v>
      </c>
      <c r="G150" s="4" t="s">
        <v>278</v>
      </c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s="1" customFormat="1" ht="14.5" customHeight="1" x14ac:dyDescent="0.4">
      <c r="A151" s="4" t="s">
        <v>227</v>
      </c>
      <c r="B151" s="5">
        <v>17</v>
      </c>
      <c r="C151" s="5">
        <v>21</v>
      </c>
      <c r="D151" s="5">
        <v>16</v>
      </c>
      <c r="E151" s="5">
        <v>17</v>
      </c>
      <c r="F151" s="5">
        <v>18</v>
      </c>
      <c r="G151" s="4" t="s">
        <v>2</v>
      </c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s="1" customFormat="1" ht="14.5" customHeight="1" x14ac:dyDescent="0.4">
      <c r="A152" s="4" t="s">
        <v>279</v>
      </c>
      <c r="B152" s="52">
        <v>7</v>
      </c>
      <c r="C152" s="52">
        <v>9</v>
      </c>
      <c r="D152" s="52">
        <v>6</v>
      </c>
      <c r="E152" s="52">
        <v>7</v>
      </c>
      <c r="F152" s="52">
        <v>7</v>
      </c>
      <c r="G152" s="4" t="s">
        <v>278</v>
      </c>
      <c r="H152" s="3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s="1" customFormat="1" ht="14.5" customHeight="1" x14ac:dyDescent="0.4">
      <c r="A153" s="38" t="s">
        <v>228</v>
      </c>
      <c r="B153" s="52">
        <v>11</v>
      </c>
      <c r="C153" s="52">
        <v>17</v>
      </c>
      <c r="D153" s="52">
        <v>31</v>
      </c>
      <c r="E153" s="52">
        <v>43</v>
      </c>
      <c r="F153" s="52">
        <v>22</v>
      </c>
      <c r="G153" s="38" t="s">
        <v>2</v>
      </c>
      <c r="H153" s="3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s="1" customFormat="1" ht="14.5" customHeight="1" x14ac:dyDescent="0.4">
      <c r="A154" s="4" t="s">
        <v>279</v>
      </c>
      <c r="B154" s="52">
        <v>2</v>
      </c>
      <c r="C154" s="52">
        <v>3</v>
      </c>
      <c r="D154" s="52">
        <v>5</v>
      </c>
      <c r="E154" s="52">
        <v>7</v>
      </c>
      <c r="F154" s="52">
        <v>4</v>
      </c>
      <c r="G154" s="4" t="s">
        <v>278</v>
      </c>
      <c r="H154" s="3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s="1" customFormat="1" ht="14.5" customHeight="1" x14ac:dyDescent="0.4">
      <c r="A155" s="47"/>
      <c r="B155" s="60"/>
      <c r="C155" s="60"/>
      <c r="D155" s="60"/>
      <c r="E155" s="60"/>
      <c r="F155" s="60"/>
      <c r="G155" s="47"/>
      <c r="H155" s="4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s="1" customFormat="1" ht="19" x14ac:dyDescent="0.5">
      <c r="A156" s="187" t="s">
        <v>373</v>
      </c>
      <c r="B156" s="188"/>
      <c r="C156" s="188"/>
      <c r="D156" s="188"/>
      <c r="E156" s="188"/>
      <c r="F156" s="188"/>
      <c r="G156" s="188"/>
      <c r="H156" s="18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s="1" customFormat="1" ht="14.5" customHeight="1" x14ac:dyDescent="0.4">
      <c r="A157" s="4" t="s">
        <v>209</v>
      </c>
      <c r="B157" s="5">
        <v>61512</v>
      </c>
      <c r="C157" s="5">
        <v>63953</v>
      </c>
      <c r="D157" s="5">
        <v>38447</v>
      </c>
      <c r="E157" s="5">
        <v>49519</v>
      </c>
      <c r="F157" s="5">
        <v>53552</v>
      </c>
      <c r="G157" s="4" t="s">
        <v>2</v>
      </c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s="1" customFormat="1" ht="14.5" customHeight="1" x14ac:dyDescent="0.4">
      <c r="A158" s="4" t="s">
        <v>279</v>
      </c>
      <c r="B158" s="5">
        <v>195</v>
      </c>
      <c r="C158" s="5">
        <v>199</v>
      </c>
      <c r="D158" s="5">
        <v>118</v>
      </c>
      <c r="E158" s="5">
        <v>150</v>
      </c>
      <c r="F158" s="5">
        <v>160</v>
      </c>
      <c r="G158" s="4" t="s">
        <v>278</v>
      </c>
      <c r="H158" s="4" t="s">
        <v>280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s="1" customFormat="1" ht="14.5" customHeight="1" x14ac:dyDescent="0.4">
      <c r="A159" s="4" t="s">
        <v>122</v>
      </c>
      <c r="B159" s="5">
        <v>432</v>
      </c>
      <c r="C159" s="5">
        <v>506</v>
      </c>
      <c r="D159" s="5">
        <v>420</v>
      </c>
      <c r="E159" s="5">
        <v>483</v>
      </c>
      <c r="F159" s="5">
        <v>635</v>
      </c>
      <c r="G159" s="4" t="s">
        <v>2</v>
      </c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s="1" customFormat="1" ht="14.5" customHeight="1" x14ac:dyDescent="0.4">
      <c r="A160" s="4" t="s">
        <v>279</v>
      </c>
      <c r="B160" s="5">
        <v>103</v>
      </c>
      <c r="C160" s="5">
        <v>119</v>
      </c>
      <c r="D160" s="5">
        <v>98</v>
      </c>
      <c r="E160" s="5">
        <v>113</v>
      </c>
      <c r="F160" s="5">
        <v>148</v>
      </c>
      <c r="G160" s="4" t="s">
        <v>278</v>
      </c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s="1" customFormat="1" ht="14.5" customHeight="1" x14ac:dyDescent="0.4">
      <c r="A161" s="4" t="s">
        <v>208</v>
      </c>
      <c r="B161" s="5">
        <v>1562</v>
      </c>
      <c r="C161" s="5">
        <v>1531</v>
      </c>
      <c r="D161" s="5">
        <v>722</v>
      </c>
      <c r="E161" s="5">
        <v>1682</v>
      </c>
      <c r="F161" s="5">
        <v>1734</v>
      </c>
      <c r="G161" s="4" t="s">
        <v>2</v>
      </c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s="1" customFormat="1" ht="14.5" customHeight="1" x14ac:dyDescent="0.4">
      <c r="A162" s="4" t="s">
        <v>279</v>
      </c>
      <c r="B162" s="5">
        <v>135</v>
      </c>
      <c r="C162" s="5">
        <v>131</v>
      </c>
      <c r="D162" s="5">
        <v>61</v>
      </c>
      <c r="E162" s="5">
        <v>142</v>
      </c>
      <c r="F162" s="5">
        <v>145</v>
      </c>
      <c r="G162" s="4" t="s">
        <v>278</v>
      </c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s="1" customFormat="1" ht="14.5" customHeight="1" x14ac:dyDescent="0.4">
      <c r="A163" s="4" t="s">
        <v>210</v>
      </c>
      <c r="B163" s="5">
        <v>758</v>
      </c>
      <c r="C163" s="5">
        <v>844</v>
      </c>
      <c r="D163" s="5">
        <v>580</v>
      </c>
      <c r="E163" s="5">
        <v>707</v>
      </c>
      <c r="F163" s="5">
        <v>630</v>
      </c>
      <c r="G163" s="4" t="s">
        <v>2</v>
      </c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s="1" customFormat="1" ht="14.5" customHeight="1" x14ac:dyDescent="0.4">
      <c r="A164" s="4" t="s">
        <v>279</v>
      </c>
      <c r="B164" s="5">
        <v>177</v>
      </c>
      <c r="C164" s="5">
        <v>196</v>
      </c>
      <c r="D164" s="5">
        <v>135</v>
      </c>
      <c r="E164" s="5">
        <v>164</v>
      </c>
      <c r="F164" s="5">
        <v>147</v>
      </c>
      <c r="G164" s="4" t="s">
        <v>278</v>
      </c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s="1" customFormat="1" ht="14.5" customHeight="1" x14ac:dyDescent="0.4">
      <c r="A165" s="4" t="s">
        <v>211</v>
      </c>
      <c r="B165" s="5">
        <v>3147</v>
      </c>
      <c r="C165" s="5">
        <v>3022</v>
      </c>
      <c r="D165" s="5">
        <v>1690</v>
      </c>
      <c r="E165" s="5">
        <v>2360</v>
      </c>
      <c r="F165" s="5">
        <v>2676</v>
      </c>
      <c r="G165" s="4" t="s">
        <v>2</v>
      </c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s="1" customFormat="1" ht="14.5" customHeight="1" x14ac:dyDescent="0.4">
      <c r="A166" s="4" t="s">
        <v>279</v>
      </c>
      <c r="B166" s="5">
        <v>220</v>
      </c>
      <c r="C166" s="5">
        <v>206</v>
      </c>
      <c r="D166" s="5">
        <v>113</v>
      </c>
      <c r="E166" s="5">
        <v>155</v>
      </c>
      <c r="F166" s="5">
        <v>172</v>
      </c>
      <c r="G166" s="4" t="s">
        <v>278</v>
      </c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s="1" customFormat="1" ht="14.5" customHeight="1" x14ac:dyDescent="0.4">
      <c r="A167" s="4" t="s">
        <v>212</v>
      </c>
      <c r="B167" s="5">
        <v>549</v>
      </c>
      <c r="C167" s="5">
        <v>420</v>
      </c>
      <c r="D167" s="5">
        <v>338</v>
      </c>
      <c r="E167" s="5">
        <v>239</v>
      </c>
      <c r="F167" s="5">
        <v>208</v>
      </c>
      <c r="G167" s="4" t="s">
        <v>2</v>
      </c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s="1" customFormat="1" ht="14.5" customHeight="1" x14ac:dyDescent="0.4">
      <c r="A168" s="4" t="s">
        <v>279</v>
      </c>
      <c r="B168" s="5">
        <v>83</v>
      </c>
      <c r="C168" s="5">
        <v>63</v>
      </c>
      <c r="D168" s="5">
        <v>51</v>
      </c>
      <c r="E168" s="5">
        <v>36</v>
      </c>
      <c r="F168" s="5">
        <v>31</v>
      </c>
      <c r="G168" s="4" t="s">
        <v>278</v>
      </c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s="1" customFormat="1" ht="14.5" customHeight="1" x14ac:dyDescent="0.4">
      <c r="A169" s="4" t="s">
        <v>213</v>
      </c>
      <c r="B169" s="5">
        <v>1822</v>
      </c>
      <c r="C169" s="5">
        <v>1884</v>
      </c>
      <c r="D169" s="5">
        <v>1399</v>
      </c>
      <c r="E169" s="5">
        <v>1587</v>
      </c>
      <c r="F169" s="5">
        <v>1802</v>
      </c>
      <c r="G169" s="4" t="s">
        <v>2</v>
      </c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s="1" customFormat="1" ht="14.5" customHeight="1" x14ac:dyDescent="0.4">
      <c r="A170" s="4" t="s">
        <v>279</v>
      </c>
      <c r="B170" s="5">
        <v>127</v>
      </c>
      <c r="C170" s="5">
        <v>130</v>
      </c>
      <c r="D170" s="5">
        <v>96</v>
      </c>
      <c r="E170" s="5">
        <v>109</v>
      </c>
      <c r="F170" s="5">
        <v>124</v>
      </c>
      <c r="G170" s="4" t="s">
        <v>278</v>
      </c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s="1" customFormat="1" ht="14.5" customHeight="1" x14ac:dyDescent="0.4">
      <c r="A171" s="4" t="s">
        <v>232</v>
      </c>
      <c r="B171" s="5">
        <v>1784</v>
      </c>
      <c r="C171" s="5">
        <v>1658</v>
      </c>
      <c r="D171" s="5">
        <v>743</v>
      </c>
      <c r="E171" s="5">
        <v>1342</v>
      </c>
      <c r="F171" s="5">
        <v>1440</v>
      </c>
      <c r="G171" s="4" t="s">
        <v>2</v>
      </c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s="1" customFormat="1" ht="14.5" customHeight="1" x14ac:dyDescent="0.4">
      <c r="A172" s="4" t="s">
        <v>279</v>
      </c>
      <c r="B172" s="5">
        <v>165</v>
      </c>
      <c r="C172" s="5">
        <v>150</v>
      </c>
      <c r="D172" s="5">
        <v>66</v>
      </c>
      <c r="E172" s="5">
        <v>117</v>
      </c>
      <c r="F172" s="5">
        <v>123</v>
      </c>
      <c r="G172" s="4" t="s">
        <v>278</v>
      </c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s="1" customFormat="1" ht="14.5" customHeight="1" x14ac:dyDescent="0.4">
      <c r="A173" s="4" t="s">
        <v>214</v>
      </c>
      <c r="B173" s="5">
        <v>3418</v>
      </c>
      <c r="C173" s="5">
        <v>3051</v>
      </c>
      <c r="D173" s="5">
        <v>1673</v>
      </c>
      <c r="E173" s="5">
        <v>2433</v>
      </c>
      <c r="F173" s="5">
        <v>2741</v>
      </c>
      <c r="G173" s="4" t="s">
        <v>2</v>
      </c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s="1" customFormat="1" ht="14.5" customHeight="1" x14ac:dyDescent="0.4">
      <c r="A174" s="4" t="s">
        <v>279</v>
      </c>
      <c r="B174" s="5">
        <v>259</v>
      </c>
      <c r="C174" s="5">
        <v>228</v>
      </c>
      <c r="D174" s="5">
        <v>123</v>
      </c>
      <c r="E174" s="5">
        <v>178</v>
      </c>
      <c r="F174" s="5">
        <v>199</v>
      </c>
      <c r="G174" s="4" t="s">
        <v>278</v>
      </c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s="1" customFormat="1" ht="14.5" customHeight="1" x14ac:dyDescent="0.4">
      <c r="A175" s="4" t="s">
        <v>215</v>
      </c>
      <c r="B175" s="5">
        <v>284</v>
      </c>
      <c r="C175" s="5">
        <v>325</v>
      </c>
      <c r="D175" s="5">
        <v>213</v>
      </c>
      <c r="E175" s="5">
        <v>340</v>
      </c>
      <c r="F175" s="5">
        <v>324</v>
      </c>
      <c r="G175" s="4" t="s">
        <v>2</v>
      </c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s="1" customFormat="1" ht="14.5" customHeight="1" x14ac:dyDescent="0.4">
      <c r="A176" s="4" t="s">
        <v>279</v>
      </c>
      <c r="B176" s="5">
        <v>75</v>
      </c>
      <c r="C176" s="5">
        <v>88</v>
      </c>
      <c r="D176" s="5">
        <v>58</v>
      </c>
      <c r="E176" s="5">
        <v>95</v>
      </c>
      <c r="F176" s="5">
        <v>92</v>
      </c>
      <c r="G176" s="4" t="s">
        <v>278</v>
      </c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s="1" customFormat="1" ht="14.5" customHeight="1" x14ac:dyDescent="0.4">
      <c r="A177" s="4" t="s">
        <v>216</v>
      </c>
      <c r="B177" s="5">
        <v>828</v>
      </c>
      <c r="C177" s="5">
        <v>914</v>
      </c>
      <c r="D177" s="5">
        <v>790</v>
      </c>
      <c r="E177" s="5">
        <v>1003</v>
      </c>
      <c r="F177" s="5">
        <v>1059</v>
      </c>
      <c r="G177" s="4" t="s">
        <v>2</v>
      </c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s="1" customFormat="1" ht="14.5" customHeight="1" x14ac:dyDescent="0.4">
      <c r="A178" s="4" t="s">
        <v>279</v>
      </c>
      <c r="B178" s="5">
        <v>109</v>
      </c>
      <c r="C178" s="5">
        <v>120</v>
      </c>
      <c r="D178" s="5">
        <v>104</v>
      </c>
      <c r="E178" s="5">
        <v>132</v>
      </c>
      <c r="F178" s="5">
        <v>140</v>
      </c>
      <c r="G178" s="4" t="s">
        <v>278</v>
      </c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s="1" customFormat="1" ht="14.5" customHeight="1" x14ac:dyDescent="0.4">
      <c r="A179" s="4" t="s">
        <v>217</v>
      </c>
      <c r="B179" s="5">
        <v>1002</v>
      </c>
      <c r="C179" s="5">
        <v>1065</v>
      </c>
      <c r="D179" s="5">
        <v>635</v>
      </c>
      <c r="E179" s="5">
        <v>1074</v>
      </c>
      <c r="F179" s="5">
        <v>1290</v>
      </c>
      <c r="G179" s="4" t="s">
        <v>2</v>
      </c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s="1" customFormat="1" ht="14.5" customHeight="1" x14ac:dyDescent="0.4">
      <c r="A180" s="4" t="s">
        <v>279</v>
      </c>
      <c r="B180" s="5">
        <v>109</v>
      </c>
      <c r="C180" s="5">
        <v>112</v>
      </c>
      <c r="D180" s="5">
        <v>65</v>
      </c>
      <c r="E180" s="5">
        <v>108</v>
      </c>
      <c r="F180" s="5">
        <v>126</v>
      </c>
      <c r="G180" s="4" t="s">
        <v>278</v>
      </c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s="1" customFormat="1" ht="14.5" customHeight="1" x14ac:dyDescent="0.4">
      <c r="A181" s="4" t="s">
        <v>218</v>
      </c>
      <c r="B181" s="5">
        <v>2640</v>
      </c>
      <c r="C181" s="5">
        <v>2979</v>
      </c>
      <c r="D181" s="5">
        <v>2202</v>
      </c>
      <c r="E181" s="5">
        <v>2922</v>
      </c>
      <c r="F181" s="5">
        <v>3521</v>
      </c>
      <c r="G181" s="4" t="s">
        <v>2</v>
      </c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s="1" customFormat="1" ht="14.5" customHeight="1" x14ac:dyDescent="0.4">
      <c r="A182" s="4" t="s">
        <v>279</v>
      </c>
      <c r="B182" s="5">
        <v>198</v>
      </c>
      <c r="C182" s="5">
        <v>221</v>
      </c>
      <c r="D182" s="5">
        <v>162</v>
      </c>
      <c r="E182" s="5">
        <v>213</v>
      </c>
      <c r="F182" s="5">
        <v>256</v>
      </c>
      <c r="G182" s="4" t="s">
        <v>278</v>
      </c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s="1" customFormat="1" ht="14.5" customHeight="1" x14ac:dyDescent="0.4">
      <c r="A183" s="4" t="s">
        <v>231</v>
      </c>
      <c r="B183" s="5">
        <v>6025</v>
      </c>
      <c r="C183" s="5">
        <v>6374</v>
      </c>
      <c r="D183" s="5">
        <v>3381</v>
      </c>
      <c r="E183" s="5">
        <v>4016</v>
      </c>
      <c r="F183" s="5">
        <v>3285</v>
      </c>
      <c r="G183" s="4" t="s">
        <v>2</v>
      </c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s="1" customFormat="1" ht="14.5" customHeight="1" x14ac:dyDescent="0.4">
      <c r="A184" s="4" t="s">
        <v>279</v>
      </c>
      <c r="B184" s="5">
        <v>311</v>
      </c>
      <c r="C184" s="5">
        <v>322</v>
      </c>
      <c r="D184" s="5">
        <v>168</v>
      </c>
      <c r="E184" s="5">
        <v>196</v>
      </c>
      <c r="F184" s="5">
        <v>158</v>
      </c>
      <c r="G184" s="4" t="s">
        <v>278</v>
      </c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s="1" customFormat="1" ht="14.5" customHeight="1" x14ac:dyDescent="0.4">
      <c r="A185" s="4" t="s">
        <v>219</v>
      </c>
      <c r="B185" s="5">
        <v>2785</v>
      </c>
      <c r="C185" s="5">
        <v>2999</v>
      </c>
      <c r="D185" s="5">
        <v>1810</v>
      </c>
      <c r="E185" s="5">
        <v>2167</v>
      </c>
      <c r="F185" s="5">
        <v>2102</v>
      </c>
      <c r="G185" s="4" t="s">
        <v>2</v>
      </c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s="1" customFormat="1" ht="14.5" customHeight="1" x14ac:dyDescent="0.4">
      <c r="A186" s="4" t="s">
        <v>279</v>
      </c>
      <c r="B186" s="5">
        <v>219</v>
      </c>
      <c r="C186" s="5">
        <v>232</v>
      </c>
      <c r="D186" s="5">
        <v>138</v>
      </c>
      <c r="E186" s="5">
        <v>163</v>
      </c>
      <c r="F186" s="5">
        <v>157</v>
      </c>
      <c r="G186" s="4" t="s">
        <v>278</v>
      </c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s="1" customFormat="1" ht="14.5" customHeight="1" x14ac:dyDescent="0.4">
      <c r="A187" s="4" t="s">
        <v>220</v>
      </c>
      <c r="B187" s="5">
        <v>26316</v>
      </c>
      <c r="C187" s="5">
        <v>27386</v>
      </c>
      <c r="D187" s="5">
        <v>15841</v>
      </c>
      <c r="E187" s="5">
        <v>19389</v>
      </c>
      <c r="F187" s="5">
        <v>21788</v>
      </c>
      <c r="G187" s="4" t="s">
        <v>2</v>
      </c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s="1" customFormat="1" ht="14.5" customHeight="1" x14ac:dyDescent="0.4">
      <c r="A188" s="4" t="s">
        <v>279</v>
      </c>
      <c r="B188" s="5">
        <v>258</v>
      </c>
      <c r="C188" s="5">
        <v>263</v>
      </c>
      <c r="D188" s="5">
        <v>149</v>
      </c>
      <c r="E188" s="5">
        <v>179</v>
      </c>
      <c r="F188" s="5">
        <v>198</v>
      </c>
      <c r="G188" s="4" t="s">
        <v>278</v>
      </c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s="1" customFormat="1" ht="14.5" customHeight="1" x14ac:dyDescent="0.4">
      <c r="A189" s="4" t="s">
        <v>221</v>
      </c>
      <c r="B189" s="5">
        <v>282</v>
      </c>
      <c r="C189" s="5">
        <v>356</v>
      </c>
      <c r="D189" s="5">
        <v>268</v>
      </c>
      <c r="E189" s="5">
        <v>176</v>
      </c>
      <c r="F189" s="5">
        <v>183</v>
      </c>
      <c r="G189" s="4" t="s">
        <v>2</v>
      </c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s="1" customFormat="1" ht="14.5" customHeight="1" x14ac:dyDescent="0.4">
      <c r="A190" s="4" t="s">
        <v>279</v>
      </c>
      <c r="B190" s="5">
        <v>28</v>
      </c>
      <c r="C190" s="5">
        <v>35</v>
      </c>
      <c r="D190" s="5">
        <v>26</v>
      </c>
      <c r="E190" s="5">
        <v>17</v>
      </c>
      <c r="F190" s="5">
        <v>18</v>
      </c>
      <c r="G190" s="4" t="s">
        <v>278</v>
      </c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s="1" customFormat="1" ht="14.5" customHeight="1" x14ac:dyDescent="0.4">
      <c r="A191" s="4" t="s">
        <v>230</v>
      </c>
      <c r="B191" s="5">
        <v>539</v>
      </c>
      <c r="C191" s="5">
        <v>483</v>
      </c>
      <c r="D191" s="5">
        <v>505</v>
      </c>
      <c r="E191" s="5">
        <v>657</v>
      </c>
      <c r="F191" s="5">
        <v>600</v>
      </c>
      <c r="G191" s="4" t="s">
        <v>2</v>
      </c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s="1" customFormat="1" ht="14.5" customHeight="1" x14ac:dyDescent="0.4">
      <c r="A192" s="4" t="s">
        <v>279</v>
      </c>
      <c r="B192" s="5">
        <v>334</v>
      </c>
      <c r="C192" s="5">
        <v>288</v>
      </c>
      <c r="D192" s="5">
        <v>291</v>
      </c>
      <c r="E192" s="5">
        <v>366</v>
      </c>
      <c r="F192" s="5">
        <v>323</v>
      </c>
      <c r="G192" s="4" t="s">
        <v>278</v>
      </c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s="1" customFormat="1" ht="14.5" customHeight="1" x14ac:dyDescent="0.4">
      <c r="A193" s="4" t="s">
        <v>222</v>
      </c>
      <c r="B193" s="5">
        <v>476</v>
      </c>
      <c r="C193" s="5">
        <v>369</v>
      </c>
      <c r="D193" s="5">
        <v>222</v>
      </c>
      <c r="E193" s="5">
        <v>355</v>
      </c>
      <c r="F193" s="5">
        <v>450</v>
      </c>
      <c r="G193" s="4" t="s">
        <v>2</v>
      </c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s="1" customFormat="1" ht="14.5" customHeight="1" x14ac:dyDescent="0.4">
      <c r="A194" s="4" t="s">
        <v>279</v>
      </c>
      <c r="B194" s="5">
        <v>255</v>
      </c>
      <c r="C194" s="5">
        <v>194</v>
      </c>
      <c r="D194" s="5">
        <v>115</v>
      </c>
      <c r="E194" s="5">
        <v>182</v>
      </c>
      <c r="F194" s="5">
        <v>228</v>
      </c>
      <c r="G194" s="4" t="s">
        <v>278</v>
      </c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s="1" customFormat="1" ht="14.5" customHeight="1" x14ac:dyDescent="0.4">
      <c r="A195" s="4" t="s">
        <v>223</v>
      </c>
      <c r="B195" s="5">
        <v>257</v>
      </c>
      <c r="C195" s="5">
        <v>452</v>
      </c>
      <c r="D195" s="5">
        <v>280</v>
      </c>
      <c r="E195" s="5">
        <v>300</v>
      </c>
      <c r="F195" s="5">
        <v>325</v>
      </c>
      <c r="G195" s="4" t="s">
        <v>2</v>
      </c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s="1" customFormat="1" ht="14.5" customHeight="1" x14ac:dyDescent="0.4">
      <c r="A196" s="4" t="s">
        <v>279</v>
      </c>
      <c r="B196" s="5">
        <v>95</v>
      </c>
      <c r="C196" s="5">
        <v>166</v>
      </c>
      <c r="D196" s="5">
        <v>103</v>
      </c>
      <c r="E196" s="5">
        <v>111</v>
      </c>
      <c r="F196" s="5">
        <v>121</v>
      </c>
      <c r="G196" s="4" t="s">
        <v>278</v>
      </c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s="1" customFormat="1" ht="14.5" customHeight="1" x14ac:dyDescent="0.4">
      <c r="A197" s="4" t="s">
        <v>224</v>
      </c>
      <c r="B197" s="5">
        <v>2127</v>
      </c>
      <c r="C197" s="5">
        <v>3010</v>
      </c>
      <c r="D197" s="5">
        <v>2145</v>
      </c>
      <c r="E197" s="5">
        <v>2816</v>
      </c>
      <c r="F197" s="5">
        <v>2858</v>
      </c>
      <c r="G197" s="4" t="s">
        <v>2</v>
      </c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s="1" customFormat="1" ht="14.5" customHeight="1" x14ac:dyDescent="0.4">
      <c r="A198" s="4" t="s">
        <v>279</v>
      </c>
      <c r="B198" s="5">
        <v>108</v>
      </c>
      <c r="C198" s="5">
        <v>149</v>
      </c>
      <c r="D198" s="5">
        <v>105</v>
      </c>
      <c r="E198" s="5">
        <v>136</v>
      </c>
      <c r="F198" s="5">
        <v>136</v>
      </c>
      <c r="G198" s="4" t="s">
        <v>278</v>
      </c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s="1" customFormat="1" ht="14.5" customHeight="1" x14ac:dyDescent="0.4">
      <c r="A199" s="4" t="s">
        <v>225</v>
      </c>
      <c r="B199" s="5">
        <v>1086</v>
      </c>
      <c r="C199" s="5">
        <v>1176</v>
      </c>
      <c r="D199" s="5">
        <v>471</v>
      </c>
      <c r="E199" s="5">
        <v>800</v>
      </c>
      <c r="F199" s="5">
        <v>946</v>
      </c>
      <c r="G199" s="4" t="s">
        <v>2</v>
      </c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s="1" customFormat="1" ht="14.5" customHeight="1" x14ac:dyDescent="0.4">
      <c r="A200" s="4" t="s">
        <v>279</v>
      </c>
      <c r="B200" s="5">
        <v>88</v>
      </c>
      <c r="C200" s="5">
        <v>95</v>
      </c>
      <c r="D200" s="5">
        <v>38</v>
      </c>
      <c r="E200" s="5">
        <v>65</v>
      </c>
      <c r="F200" s="5">
        <v>77</v>
      </c>
      <c r="G200" s="4" t="s">
        <v>278</v>
      </c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s="1" customFormat="1" ht="14.5" customHeight="1" x14ac:dyDescent="0.4">
      <c r="A201" s="4" t="s">
        <v>229</v>
      </c>
      <c r="B201" s="5">
        <v>1625</v>
      </c>
      <c r="C201" s="5">
        <v>1417</v>
      </c>
      <c r="D201" s="5">
        <v>937</v>
      </c>
      <c r="E201" s="5">
        <v>1259</v>
      </c>
      <c r="F201" s="5">
        <v>1389</v>
      </c>
      <c r="G201" s="4" t="s">
        <v>2</v>
      </c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s="1" customFormat="1" ht="14.5" customHeight="1" x14ac:dyDescent="0.4">
      <c r="A202" s="4" t="s">
        <v>279</v>
      </c>
      <c r="B202" s="5">
        <v>187</v>
      </c>
      <c r="C202" s="5">
        <v>160</v>
      </c>
      <c r="D202" s="5">
        <v>104</v>
      </c>
      <c r="E202" s="5">
        <v>138</v>
      </c>
      <c r="F202" s="5">
        <v>150</v>
      </c>
      <c r="G202" s="4" t="s">
        <v>278</v>
      </c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s="1" customFormat="1" ht="14.5" customHeight="1" x14ac:dyDescent="0.4">
      <c r="A203" s="4" t="s">
        <v>226</v>
      </c>
      <c r="B203" s="5">
        <v>502</v>
      </c>
      <c r="C203" s="5">
        <v>644</v>
      </c>
      <c r="D203" s="5">
        <v>393</v>
      </c>
      <c r="E203" s="5">
        <v>437</v>
      </c>
      <c r="F203" s="5">
        <v>597</v>
      </c>
      <c r="G203" s="4" t="s">
        <v>2</v>
      </c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s="1" customFormat="1" ht="14.5" customHeight="1" x14ac:dyDescent="0.4">
      <c r="A204" s="4" t="s">
        <v>279</v>
      </c>
      <c r="B204" s="5">
        <v>142</v>
      </c>
      <c r="C204" s="5">
        <v>177</v>
      </c>
      <c r="D204" s="5">
        <v>106</v>
      </c>
      <c r="E204" s="5">
        <v>116</v>
      </c>
      <c r="F204" s="5">
        <v>155</v>
      </c>
      <c r="G204" s="4" t="s">
        <v>278</v>
      </c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s="1" customFormat="1" ht="14.5" customHeight="1" x14ac:dyDescent="0.4">
      <c r="A205" s="4" t="s">
        <v>227</v>
      </c>
      <c r="B205" s="5">
        <v>520</v>
      </c>
      <c r="C205" s="5">
        <v>445</v>
      </c>
      <c r="D205" s="5">
        <v>246</v>
      </c>
      <c r="E205" s="5">
        <v>420</v>
      </c>
      <c r="F205" s="5">
        <v>383</v>
      </c>
      <c r="G205" s="4" t="s">
        <v>2</v>
      </c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s="1" customFormat="1" ht="14.5" customHeight="1" x14ac:dyDescent="0.4">
      <c r="A206" s="4" t="s">
        <v>279</v>
      </c>
      <c r="B206" s="52">
        <v>215</v>
      </c>
      <c r="C206" s="52">
        <v>180</v>
      </c>
      <c r="D206" s="52">
        <v>98</v>
      </c>
      <c r="E206" s="52">
        <v>164</v>
      </c>
      <c r="F206" s="52">
        <v>148</v>
      </c>
      <c r="G206" s="4" t="s">
        <v>278</v>
      </c>
      <c r="H206" s="3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s="1" customFormat="1" ht="14.5" customHeight="1" x14ac:dyDescent="0.4">
      <c r="A207" s="38" t="s">
        <v>228</v>
      </c>
      <c r="B207" s="52">
        <v>746</v>
      </c>
      <c r="C207" s="52">
        <v>643</v>
      </c>
      <c r="D207" s="52">
        <v>543</v>
      </c>
      <c r="E207" s="52">
        <v>555</v>
      </c>
      <c r="F207" s="52">
        <v>586</v>
      </c>
      <c r="G207" s="38" t="s">
        <v>2</v>
      </c>
      <c r="H207" s="3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s="1" customFormat="1" ht="14.5" customHeight="1" x14ac:dyDescent="0.4">
      <c r="A208" s="4" t="s">
        <v>279</v>
      </c>
      <c r="B208" s="52">
        <v>134</v>
      </c>
      <c r="C208" s="52">
        <v>112</v>
      </c>
      <c r="D208" s="52">
        <v>92</v>
      </c>
      <c r="E208" s="52">
        <v>92</v>
      </c>
      <c r="F208" s="52">
        <v>95</v>
      </c>
      <c r="G208" s="4" t="s">
        <v>278</v>
      </c>
      <c r="H208" s="3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s="1" customFormat="1" ht="15" x14ac:dyDescent="0.4">
      <c r="A209" s="47"/>
      <c r="B209" s="60"/>
      <c r="C209" s="60"/>
      <c r="D209" s="60"/>
      <c r="E209" s="60"/>
      <c r="F209" s="60"/>
      <c r="G209" s="109"/>
      <c r="H209" s="4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s="1" customFormat="1" ht="19" x14ac:dyDescent="0.5">
      <c r="A210" s="185" t="s">
        <v>374</v>
      </c>
      <c r="B210" s="186"/>
      <c r="C210" s="186"/>
      <c r="D210" s="186"/>
      <c r="E210" s="186"/>
      <c r="F210" s="186"/>
      <c r="G210" s="186"/>
      <c r="H210" s="186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s="1" customFormat="1" ht="14.5" customHeight="1" x14ac:dyDescent="0.4">
      <c r="A211" s="4" t="s">
        <v>75</v>
      </c>
      <c r="B211" s="5">
        <v>50090</v>
      </c>
      <c r="C211" s="5">
        <v>49139</v>
      </c>
      <c r="D211" s="5">
        <v>28474</v>
      </c>
      <c r="E211" s="5">
        <v>36373</v>
      </c>
      <c r="F211" s="5">
        <v>40776</v>
      </c>
      <c r="G211" s="6" t="s">
        <v>2</v>
      </c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s="1" customFormat="1" ht="14.5" customHeight="1" x14ac:dyDescent="0.4">
      <c r="A212" s="4" t="s">
        <v>34</v>
      </c>
      <c r="B212" s="5">
        <v>15189</v>
      </c>
      <c r="C212" s="5">
        <v>17012</v>
      </c>
      <c r="D212" s="5">
        <v>13040</v>
      </c>
      <c r="E212" s="5">
        <v>19604</v>
      </c>
      <c r="F212" s="5">
        <v>21212</v>
      </c>
      <c r="G212" s="6" t="s">
        <v>2</v>
      </c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s="1" customFormat="1" ht="14.5" customHeight="1" x14ac:dyDescent="0.4">
      <c r="A213" s="4" t="s">
        <v>76</v>
      </c>
      <c r="B213" s="5">
        <v>10895</v>
      </c>
      <c r="C213" s="5">
        <v>12651</v>
      </c>
      <c r="D213" s="5">
        <v>7014</v>
      </c>
      <c r="E213" s="5">
        <v>8918</v>
      </c>
      <c r="F213" s="5">
        <v>9452</v>
      </c>
      <c r="G213" s="6" t="s">
        <v>2</v>
      </c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s="1" customFormat="1" ht="14.5" customHeight="1" x14ac:dyDescent="0.4">
      <c r="A214" s="4" t="s">
        <v>77</v>
      </c>
      <c r="B214" s="5">
        <v>9589</v>
      </c>
      <c r="C214" s="5">
        <v>9383</v>
      </c>
      <c r="D214" s="5">
        <v>3842</v>
      </c>
      <c r="E214" s="5">
        <v>5011</v>
      </c>
      <c r="F214" s="5">
        <v>4719</v>
      </c>
      <c r="G214" s="6" t="s">
        <v>2</v>
      </c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s="1" customFormat="1" ht="14.5" customHeight="1" x14ac:dyDescent="0.4">
      <c r="A215" s="4" t="s">
        <v>78</v>
      </c>
      <c r="B215" s="5">
        <v>8975</v>
      </c>
      <c r="C215" s="5">
        <v>8949</v>
      </c>
      <c r="D215" s="5">
        <v>5538</v>
      </c>
      <c r="E215" s="5">
        <v>7333</v>
      </c>
      <c r="F215" s="5">
        <v>8169</v>
      </c>
      <c r="G215" s="6" t="s">
        <v>2</v>
      </c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s="1" customFormat="1" ht="14.5" customHeight="1" x14ac:dyDescent="0.4">
      <c r="A216" s="4" t="s">
        <v>79</v>
      </c>
      <c r="B216" s="5">
        <v>8565</v>
      </c>
      <c r="C216" s="5">
        <v>7618</v>
      </c>
      <c r="D216" s="5">
        <v>3996</v>
      </c>
      <c r="E216" s="5">
        <v>5569</v>
      </c>
      <c r="F216" s="5">
        <v>6360</v>
      </c>
      <c r="G216" s="6" t="s">
        <v>2</v>
      </c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s="1" customFormat="1" ht="14.5" customHeight="1" x14ac:dyDescent="0.4">
      <c r="A217" s="4" t="s">
        <v>41</v>
      </c>
      <c r="B217" s="5">
        <v>6547</v>
      </c>
      <c r="C217" s="5">
        <v>6865</v>
      </c>
      <c r="D217" s="5">
        <v>3301</v>
      </c>
      <c r="E217" s="5">
        <v>3619</v>
      </c>
      <c r="F217" s="5">
        <v>4722</v>
      </c>
      <c r="G217" s="6" t="s">
        <v>2</v>
      </c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s="1" customFormat="1" ht="14.5" customHeight="1" x14ac:dyDescent="0.4">
      <c r="A218" s="4" t="s">
        <v>42</v>
      </c>
      <c r="B218" s="5">
        <v>4417</v>
      </c>
      <c r="C218" s="5">
        <v>4366</v>
      </c>
      <c r="D218" s="5">
        <v>3055</v>
      </c>
      <c r="E218" s="5">
        <v>3978</v>
      </c>
      <c r="F218" s="5">
        <v>4041</v>
      </c>
      <c r="G218" s="6" t="s">
        <v>2</v>
      </c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s="2" customFormat="1" ht="15" x14ac:dyDescent="0.4">
      <c r="A219" s="47"/>
      <c r="B219" s="60"/>
      <c r="C219" s="60"/>
      <c r="D219" s="60"/>
      <c r="E219" s="60"/>
      <c r="F219" s="60"/>
      <c r="G219" s="109"/>
      <c r="H219" s="47"/>
    </row>
    <row r="220" spans="1:54" ht="19" x14ac:dyDescent="0.5">
      <c r="A220" s="185" t="s">
        <v>375</v>
      </c>
      <c r="B220" s="186"/>
      <c r="C220" s="186"/>
      <c r="D220" s="186"/>
      <c r="E220" s="186"/>
      <c r="F220" s="186"/>
      <c r="G220" s="186"/>
      <c r="H220" s="186"/>
    </row>
    <row r="221" spans="1:54" ht="15" x14ac:dyDescent="0.4">
      <c r="A221" s="4" t="s">
        <v>3</v>
      </c>
      <c r="B221" s="5">
        <v>39486</v>
      </c>
      <c r="C221" s="5">
        <v>40707</v>
      </c>
      <c r="D221" s="5">
        <v>25193</v>
      </c>
      <c r="E221" s="5">
        <v>33607</v>
      </c>
      <c r="F221" s="5">
        <v>36966</v>
      </c>
      <c r="G221" s="4" t="s">
        <v>2</v>
      </c>
      <c r="H221" s="4"/>
    </row>
    <row r="222" spans="1:54" s="1" customFormat="1" ht="15" x14ac:dyDescent="0.4">
      <c r="A222" s="4" t="s">
        <v>54</v>
      </c>
      <c r="B222" s="5">
        <v>108</v>
      </c>
      <c r="C222" s="5">
        <f>+C221/365</f>
        <v>111.52602739726028</v>
      </c>
      <c r="D222" s="5">
        <f>+D221/365</f>
        <v>69.021917808219172</v>
      </c>
      <c r="E222" s="5">
        <f>+E221/365</f>
        <v>92.07397260273973</v>
      </c>
      <c r="F222" s="5">
        <f>+F221/365</f>
        <v>101.27671232876712</v>
      </c>
      <c r="G222" s="6" t="s">
        <v>284</v>
      </c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" x14ac:dyDescent="0.4">
      <c r="A223" s="4" t="s">
        <v>4</v>
      </c>
      <c r="B223" s="5">
        <v>13868</v>
      </c>
      <c r="C223" s="5">
        <v>14094</v>
      </c>
      <c r="D223" s="5">
        <v>6811</v>
      </c>
      <c r="E223" s="5">
        <v>7727</v>
      </c>
      <c r="F223" s="5">
        <v>9648</v>
      </c>
      <c r="G223" s="4" t="s">
        <v>2</v>
      </c>
      <c r="H223" s="4"/>
    </row>
    <row r="224" spans="1:54" s="1" customFormat="1" ht="15" x14ac:dyDescent="0.4">
      <c r="A224" s="4" t="s">
        <v>68</v>
      </c>
      <c r="B224" s="5">
        <v>38</v>
      </c>
      <c r="C224" s="5">
        <f>+C223/365</f>
        <v>38.613698630136987</v>
      </c>
      <c r="D224" s="5">
        <f>+D223/365</f>
        <v>18.660273972602738</v>
      </c>
      <c r="E224" s="5">
        <f>+E223/365</f>
        <v>21.169863013698631</v>
      </c>
      <c r="F224" s="5">
        <f>+F223/365</f>
        <v>26.432876712328767</v>
      </c>
      <c r="G224" s="6" t="s">
        <v>284</v>
      </c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5" x14ac:dyDescent="0.4">
      <c r="A225" s="4" t="s">
        <v>5</v>
      </c>
      <c r="B225" s="5">
        <v>9915</v>
      </c>
      <c r="C225" s="5">
        <v>11039</v>
      </c>
      <c r="D225" s="5">
        <v>8230</v>
      </c>
      <c r="E225" s="5">
        <v>12049</v>
      </c>
      <c r="F225" s="5">
        <v>12205</v>
      </c>
      <c r="G225" s="4" t="s">
        <v>2</v>
      </c>
      <c r="H225" s="4"/>
    </row>
    <row r="226" spans="1:54" ht="15" x14ac:dyDescent="0.4">
      <c r="A226" s="4" t="s">
        <v>290</v>
      </c>
      <c r="B226" s="52">
        <f>+B225/365</f>
        <v>27.164383561643834</v>
      </c>
      <c r="C226" s="52">
        <f t="shared" ref="C226:F226" si="5">+C225/365</f>
        <v>30.243835616438357</v>
      </c>
      <c r="D226" s="52">
        <f t="shared" si="5"/>
        <v>22.547945205479451</v>
      </c>
      <c r="E226" s="52">
        <f t="shared" si="5"/>
        <v>33.010958904109586</v>
      </c>
      <c r="F226" s="52">
        <f t="shared" si="5"/>
        <v>33.438356164383563</v>
      </c>
      <c r="G226" s="6" t="s">
        <v>284</v>
      </c>
      <c r="H226" s="38"/>
    </row>
    <row r="227" spans="1:54" ht="15" x14ac:dyDescent="0.4">
      <c r="A227" s="38" t="s">
        <v>6</v>
      </c>
      <c r="B227" s="52">
        <v>9792</v>
      </c>
      <c r="C227" s="52">
        <v>10409</v>
      </c>
      <c r="D227" s="52">
        <v>5640</v>
      </c>
      <c r="E227" s="52">
        <v>7249</v>
      </c>
      <c r="F227" s="52">
        <v>8640</v>
      </c>
      <c r="G227" s="38" t="s">
        <v>2</v>
      </c>
      <c r="H227" s="38"/>
    </row>
    <row r="228" spans="1:54" ht="15" x14ac:dyDescent="0.4">
      <c r="A228" s="4" t="s">
        <v>291</v>
      </c>
      <c r="B228" s="52">
        <f>+B227/365</f>
        <v>26.827397260273973</v>
      </c>
      <c r="C228" s="52">
        <f t="shared" ref="C228:F228" si="6">+C227/365</f>
        <v>28.517808219178082</v>
      </c>
      <c r="D228" s="52">
        <f t="shared" si="6"/>
        <v>15.452054794520548</v>
      </c>
      <c r="E228" s="52">
        <f t="shared" si="6"/>
        <v>19.860273972602741</v>
      </c>
      <c r="F228" s="52">
        <f t="shared" si="6"/>
        <v>23.671232876712327</v>
      </c>
      <c r="G228" s="6" t="s">
        <v>284</v>
      </c>
      <c r="H228" s="38"/>
    </row>
    <row r="229" spans="1:54" s="2" customFormat="1" ht="15" x14ac:dyDescent="0.4">
      <c r="A229" s="117"/>
      <c r="B229" s="118"/>
      <c r="C229" s="118"/>
      <c r="D229" s="118"/>
      <c r="E229" s="118"/>
      <c r="F229" s="118"/>
      <c r="G229" s="117"/>
      <c r="H229" s="117"/>
    </row>
    <row r="230" spans="1:54" ht="16" customHeight="1" x14ac:dyDescent="0.5">
      <c r="A230" s="185" t="s">
        <v>376</v>
      </c>
      <c r="B230" s="186"/>
      <c r="C230" s="186"/>
      <c r="D230" s="186"/>
      <c r="E230" s="186"/>
      <c r="F230" s="186"/>
      <c r="G230" s="186"/>
      <c r="H230" s="186"/>
    </row>
    <row r="231" spans="1:54" ht="15" x14ac:dyDescent="0.4">
      <c r="A231" s="4" t="s">
        <v>7</v>
      </c>
      <c r="B231" s="5">
        <v>25858</v>
      </c>
      <c r="C231" s="5">
        <v>28415</v>
      </c>
      <c r="D231" s="5">
        <v>17136</v>
      </c>
      <c r="E231" s="5">
        <v>21057</v>
      </c>
      <c r="F231" s="5">
        <v>23375</v>
      </c>
      <c r="G231" s="4" t="s">
        <v>2</v>
      </c>
      <c r="H231" s="4"/>
    </row>
    <row r="232" spans="1:54" s="1" customFormat="1" ht="15" x14ac:dyDescent="0.4">
      <c r="A232" s="4" t="s">
        <v>56</v>
      </c>
      <c r="B232" s="5">
        <f>+B231/365</f>
        <v>70.843835616438355</v>
      </c>
      <c r="C232" s="5">
        <f>+C231/365</f>
        <v>77.849315068493155</v>
      </c>
      <c r="D232" s="5">
        <f>+D231/365</f>
        <v>46.947945205479449</v>
      </c>
      <c r="E232" s="5">
        <f>+E231/365</f>
        <v>57.69041095890411</v>
      </c>
      <c r="F232" s="5">
        <f>+F231/365</f>
        <v>64.041095890410958</v>
      </c>
      <c r="G232" s="6" t="s">
        <v>284</v>
      </c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5" x14ac:dyDescent="0.4">
      <c r="A233" s="4" t="s">
        <v>8</v>
      </c>
      <c r="B233" s="5">
        <v>25048</v>
      </c>
      <c r="C233" s="5">
        <v>26280</v>
      </c>
      <c r="D233" s="5">
        <v>15435</v>
      </c>
      <c r="E233" s="5">
        <v>20608</v>
      </c>
      <c r="F233" s="5">
        <v>22525</v>
      </c>
      <c r="G233" s="4" t="s">
        <v>2</v>
      </c>
      <c r="H233" s="4"/>
    </row>
    <row r="234" spans="1:54" s="1" customFormat="1" ht="15" x14ac:dyDescent="0.4">
      <c r="A234" s="4" t="s">
        <v>55</v>
      </c>
      <c r="B234" s="5">
        <f>+B233/365</f>
        <v>68.62465753424658</v>
      </c>
      <c r="C234" s="5">
        <f>+C233/365</f>
        <v>72</v>
      </c>
      <c r="D234" s="5">
        <f>+D233/365</f>
        <v>42.287671232876711</v>
      </c>
      <c r="E234" s="5">
        <f>+E233/365</f>
        <v>56.460273972602742</v>
      </c>
      <c r="F234" s="5">
        <f>+F233/365</f>
        <v>61.712328767123289</v>
      </c>
      <c r="G234" s="6" t="s">
        <v>284</v>
      </c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5" x14ac:dyDescent="0.4">
      <c r="A235" s="4" t="s">
        <v>9</v>
      </c>
      <c r="B235" s="5">
        <v>6602</v>
      </c>
      <c r="C235" s="5">
        <v>6751</v>
      </c>
      <c r="D235" s="5">
        <v>3512</v>
      </c>
      <c r="E235" s="5">
        <v>4897</v>
      </c>
      <c r="F235" s="5">
        <v>6325</v>
      </c>
      <c r="G235" s="4" t="s">
        <v>2</v>
      </c>
      <c r="H235" s="4"/>
    </row>
    <row r="236" spans="1:54" s="1" customFormat="1" ht="15" x14ac:dyDescent="0.4">
      <c r="A236" s="4" t="s">
        <v>57</v>
      </c>
      <c r="B236" s="5">
        <f>+B235/365</f>
        <v>18.087671232876712</v>
      </c>
      <c r="C236" s="5">
        <f>+C235/365</f>
        <v>18.495890410958904</v>
      </c>
      <c r="D236" s="5">
        <f>+D235/365</f>
        <v>9.6219178082191785</v>
      </c>
      <c r="E236" s="5">
        <f>+E235/365</f>
        <v>13.416438356164383</v>
      </c>
      <c r="F236" s="5">
        <f>+F235/365</f>
        <v>17.328767123287673</v>
      </c>
      <c r="G236" s="6" t="s">
        <v>284</v>
      </c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5" x14ac:dyDescent="0.4">
      <c r="A237" s="4" t="s">
        <v>10</v>
      </c>
      <c r="B237" s="5">
        <v>5351</v>
      </c>
      <c r="C237" s="5">
        <v>4652</v>
      </c>
      <c r="D237" s="5">
        <v>2068</v>
      </c>
      <c r="E237" s="5">
        <v>2472</v>
      </c>
      <c r="F237" s="5">
        <v>2724</v>
      </c>
      <c r="G237" s="4" t="s">
        <v>2</v>
      </c>
      <c r="H237" s="4"/>
    </row>
    <row r="238" spans="1:54" s="1" customFormat="1" ht="15" x14ac:dyDescent="0.4">
      <c r="A238" s="4" t="s">
        <v>58</v>
      </c>
      <c r="B238" s="5">
        <f>+B237/365</f>
        <v>14.66027397260274</v>
      </c>
      <c r="C238" s="5">
        <f>+C237/365</f>
        <v>12.745205479452055</v>
      </c>
      <c r="D238" s="5">
        <f>+D237/365</f>
        <v>5.6657534246575345</v>
      </c>
      <c r="E238" s="5">
        <f>+E237/365</f>
        <v>6.7726027397260271</v>
      </c>
      <c r="F238" s="5">
        <f>+F237/365</f>
        <v>7.463013698630137</v>
      </c>
      <c r="G238" s="6" t="s">
        <v>284</v>
      </c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s="1" customFormat="1" ht="15" x14ac:dyDescent="0.4">
      <c r="A239" s="37"/>
      <c r="B239" s="122"/>
      <c r="C239" s="122"/>
      <c r="D239" s="122"/>
      <c r="E239" s="122"/>
      <c r="F239" s="122"/>
      <c r="G239" s="123"/>
      <c r="H239" s="3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s="1" customFormat="1" ht="19" x14ac:dyDescent="0.5">
      <c r="A240" s="185" t="s">
        <v>377</v>
      </c>
      <c r="B240" s="186"/>
      <c r="C240" s="186"/>
      <c r="D240" s="186"/>
      <c r="E240" s="186"/>
      <c r="F240" s="186"/>
      <c r="G240" s="186"/>
      <c r="H240" s="186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s="1" customFormat="1" ht="15" x14ac:dyDescent="0.4">
      <c r="A241" s="4" t="s">
        <v>380</v>
      </c>
      <c r="B241" s="5">
        <v>90056</v>
      </c>
      <c r="C241" s="5">
        <v>95800</v>
      </c>
      <c r="D241" s="5">
        <v>57396</v>
      </c>
      <c r="E241" s="5">
        <v>74624</v>
      </c>
      <c r="F241" s="5">
        <f>+F242+F244+F246+F248+F250+F252+F254</f>
        <v>83897</v>
      </c>
      <c r="G241" s="4" t="s">
        <v>2</v>
      </c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s="1" customFormat="1" ht="15" x14ac:dyDescent="0.4">
      <c r="A242" s="4" t="s">
        <v>295</v>
      </c>
      <c r="B242" s="5">
        <v>12523</v>
      </c>
      <c r="C242" s="5">
        <v>13011</v>
      </c>
      <c r="D242" s="5">
        <v>7644</v>
      </c>
      <c r="E242" s="5">
        <v>10058</v>
      </c>
      <c r="F242" s="5">
        <v>10915</v>
      </c>
      <c r="G242" s="4" t="s">
        <v>2</v>
      </c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s="1" customFormat="1" ht="15" x14ac:dyDescent="0.4">
      <c r="A243" s="37" t="s">
        <v>299</v>
      </c>
      <c r="B243" s="126">
        <f>+B242/B241</f>
        <v>0.13905791951674515</v>
      </c>
      <c r="C243" s="126">
        <f>+C242/C241</f>
        <v>0.1358141962421712</v>
      </c>
      <c r="D243" s="126">
        <f>+D242/D241</f>
        <v>0.13318001254442818</v>
      </c>
      <c r="E243" s="126">
        <f>+E242/E241</f>
        <v>0.13478237564322471</v>
      </c>
      <c r="F243" s="126">
        <f>+F242/F241</f>
        <v>0.13010000357581319</v>
      </c>
      <c r="G243" s="6" t="s">
        <v>284</v>
      </c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s="1" customFormat="1" ht="15" x14ac:dyDescent="0.4">
      <c r="A244" s="4" t="s">
        <v>296</v>
      </c>
      <c r="B244" s="5">
        <v>10808</v>
      </c>
      <c r="C244" s="5">
        <v>11664</v>
      </c>
      <c r="D244" s="5">
        <v>7080</v>
      </c>
      <c r="E244" s="5">
        <v>9532</v>
      </c>
      <c r="F244" s="5">
        <v>10257</v>
      </c>
      <c r="G244" s="4" t="s">
        <v>2</v>
      </c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s="1" customFormat="1" ht="15" x14ac:dyDescent="0.4">
      <c r="A245" s="37" t="s">
        <v>299</v>
      </c>
      <c r="B245" s="126">
        <f>+B244/B241</f>
        <v>0.12001421337834237</v>
      </c>
      <c r="C245" s="126">
        <f>+C244/C241</f>
        <v>0.12175365344467641</v>
      </c>
      <c r="D245" s="126">
        <f>+D244/D241</f>
        <v>0.12335354380096174</v>
      </c>
      <c r="E245" s="126">
        <f>+E244/E241</f>
        <v>0.127733704974271</v>
      </c>
      <c r="F245" s="126">
        <f>+F244/F241</f>
        <v>0.12225705329153605</v>
      </c>
      <c r="G245" s="6" t="s">
        <v>284</v>
      </c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s="1" customFormat="1" ht="15" x14ac:dyDescent="0.4">
      <c r="A246" s="4" t="s">
        <v>297</v>
      </c>
      <c r="B246" s="5">
        <v>11724</v>
      </c>
      <c r="C246" s="5">
        <v>12322</v>
      </c>
      <c r="D246" s="5">
        <v>7986</v>
      </c>
      <c r="E246" s="5">
        <v>9977</v>
      </c>
      <c r="F246" s="5">
        <v>11074</v>
      </c>
      <c r="G246" s="4" t="s">
        <v>2</v>
      </c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s="1" customFormat="1" ht="15" x14ac:dyDescent="0.4">
      <c r="A247" s="37" t="s">
        <v>299</v>
      </c>
      <c r="B247" s="126">
        <f>+B246/B241</f>
        <v>0.13018566225459713</v>
      </c>
      <c r="C247" s="126">
        <f>+C246/C241</f>
        <v>0.12862212943632567</v>
      </c>
      <c r="D247" s="126">
        <f>+D246/D241</f>
        <v>0.13913861593142379</v>
      </c>
      <c r="E247" s="126">
        <f>+E246/E241</f>
        <v>0.13369693396226415</v>
      </c>
      <c r="F247" s="126">
        <f>+F246/F241</f>
        <v>0.13199518457155798</v>
      </c>
      <c r="G247" s="6" t="s">
        <v>284</v>
      </c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s="1" customFormat="1" ht="15" x14ac:dyDescent="0.4">
      <c r="A248" s="4" t="s">
        <v>298</v>
      </c>
      <c r="B248" s="5">
        <v>11565</v>
      </c>
      <c r="C248" s="5">
        <v>12457</v>
      </c>
      <c r="D248" s="5">
        <v>8217</v>
      </c>
      <c r="E248" s="5">
        <v>10789</v>
      </c>
      <c r="F248" s="5">
        <v>11632</v>
      </c>
      <c r="G248" s="4" t="s">
        <v>2</v>
      </c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s="1" customFormat="1" ht="15" x14ac:dyDescent="0.4">
      <c r="A249" s="4" t="s">
        <v>299</v>
      </c>
      <c r="B249" s="126">
        <f>+B248/B241</f>
        <v>0.12842009416363151</v>
      </c>
      <c r="C249" s="126">
        <f>+C248/C241</f>
        <v>0.13003131524008352</v>
      </c>
      <c r="D249" s="126">
        <f>+D248/D241</f>
        <v>0.14316328664018399</v>
      </c>
      <c r="E249" s="126">
        <f>+E248/E241</f>
        <v>0.14457815180102915</v>
      </c>
      <c r="F249" s="126">
        <f>+F248/F241</f>
        <v>0.13864619712266232</v>
      </c>
      <c r="G249" s="6" t="s">
        <v>284</v>
      </c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s="1" customFormat="1" ht="15" x14ac:dyDescent="0.4">
      <c r="A250" s="4" t="s">
        <v>300</v>
      </c>
      <c r="B250" s="5">
        <v>14657</v>
      </c>
      <c r="C250" s="5">
        <v>16331</v>
      </c>
      <c r="D250" s="5">
        <v>9779</v>
      </c>
      <c r="E250" s="5">
        <v>12011</v>
      </c>
      <c r="F250" s="5">
        <v>13771</v>
      </c>
      <c r="G250" s="4" t="s">
        <v>2</v>
      </c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s="1" customFormat="1" ht="15" x14ac:dyDescent="0.4">
      <c r="A251" s="4" t="s">
        <v>299</v>
      </c>
      <c r="B251" s="126">
        <f>+B250/B241</f>
        <v>0.16275428622190638</v>
      </c>
      <c r="C251" s="126">
        <f>+C250/C241</f>
        <v>0.17046972860125262</v>
      </c>
      <c r="D251" s="126">
        <f>+D250/D241</f>
        <v>0.17037772667084813</v>
      </c>
      <c r="E251" s="126">
        <f>+E250/E241</f>
        <v>0.16095358061749571</v>
      </c>
      <c r="F251" s="126">
        <f>+F250/F241</f>
        <v>0.16414174523522893</v>
      </c>
      <c r="G251" s="6" t="s">
        <v>284</v>
      </c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s="1" customFormat="1" ht="15" x14ac:dyDescent="0.4">
      <c r="A252" s="4" t="s">
        <v>301</v>
      </c>
      <c r="B252" s="5">
        <v>16503</v>
      </c>
      <c r="C252" s="5">
        <v>16949</v>
      </c>
      <c r="D252" s="5">
        <v>10408</v>
      </c>
      <c r="E252" s="5">
        <v>13492</v>
      </c>
      <c r="F252" s="5">
        <v>14991</v>
      </c>
      <c r="G252" s="4" t="s">
        <v>2</v>
      </c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s="1" customFormat="1" ht="15" x14ac:dyDescent="0.4">
      <c r="A253" s="4" t="s">
        <v>299</v>
      </c>
      <c r="B253" s="126">
        <f>+B252/B241</f>
        <v>0.18325264280003553</v>
      </c>
      <c r="C253" s="126">
        <f>+C252/C241</f>
        <v>0.17692066805845511</v>
      </c>
      <c r="D253" s="126">
        <f>+D252/D241</f>
        <v>0.18133667851418217</v>
      </c>
      <c r="E253" s="126">
        <f>+E252/E241</f>
        <v>0.18079974271012006</v>
      </c>
      <c r="F253" s="126">
        <f>+F252/F241</f>
        <v>0.17868338557993729</v>
      </c>
      <c r="G253" s="6" t="s">
        <v>284</v>
      </c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s="1" customFormat="1" ht="15" x14ac:dyDescent="0.4">
      <c r="A254" s="4" t="s">
        <v>302</v>
      </c>
      <c r="B254" s="5">
        <v>12276</v>
      </c>
      <c r="C254" s="5">
        <v>13066</v>
      </c>
      <c r="D254" s="5">
        <v>6282</v>
      </c>
      <c r="E254" s="5">
        <v>8765</v>
      </c>
      <c r="F254" s="5">
        <v>11257</v>
      </c>
      <c r="G254" s="4" t="s">
        <v>2</v>
      </c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s="1" customFormat="1" ht="15" x14ac:dyDescent="0.4">
      <c r="A255" s="4" t="s">
        <v>299</v>
      </c>
      <c r="B255" s="126">
        <f>+B254/B241</f>
        <v>0.13631518166474194</v>
      </c>
      <c r="C255" s="126">
        <f>+C254/C241</f>
        <v>0.13638830897703549</v>
      </c>
      <c r="D255" s="126">
        <f>+D254/D241</f>
        <v>0.10945013589797198</v>
      </c>
      <c r="E255" s="126">
        <f>+E254/E241</f>
        <v>0.11745551029159519</v>
      </c>
      <c r="F255" s="126">
        <f>+F254/F241</f>
        <v>0.13417643062326423</v>
      </c>
      <c r="G255" s="6" t="s">
        <v>284</v>
      </c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7" spans="1:8" ht="19" x14ac:dyDescent="0.5">
      <c r="A257" s="185" t="s">
        <v>378</v>
      </c>
      <c r="B257" s="186"/>
      <c r="C257" s="186"/>
      <c r="D257" s="186"/>
      <c r="E257" s="186"/>
      <c r="F257" s="186"/>
      <c r="G257" s="186"/>
      <c r="H257" s="186"/>
    </row>
    <row r="258" spans="1:8" ht="15" x14ac:dyDescent="0.4">
      <c r="A258" s="4" t="s">
        <v>294</v>
      </c>
      <c r="B258" s="5">
        <v>90056</v>
      </c>
      <c r="C258" s="5">
        <v>95800</v>
      </c>
      <c r="D258" s="5">
        <v>57396</v>
      </c>
      <c r="E258" s="5">
        <v>74624</v>
      </c>
      <c r="F258" s="5">
        <f>+F259+F261+F263+F265+F267+F269+F271+F273+F275+F277+F279+F281</f>
        <v>83897</v>
      </c>
      <c r="G258" s="4" t="s">
        <v>2</v>
      </c>
      <c r="H258" s="4"/>
    </row>
    <row r="259" spans="1:8" ht="15" x14ac:dyDescent="0.4">
      <c r="A259" s="4" t="s">
        <v>303</v>
      </c>
      <c r="B259" s="5">
        <v>4039</v>
      </c>
      <c r="C259" s="5">
        <v>4177</v>
      </c>
      <c r="D259" s="5">
        <v>1809</v>
      </c>
      <c r="E259" s="5">
        <v>2315</v>
      </c>
      <c r="F259" s="5">
        <v>3081</v>
      </c>
      <c r="G259" s="4" t="s">
        <v>2</v>
      </c>
      <c r="H259" s="4"/>
    </row>
    <row r="260" spans="1:8" ht="15" x14ac:dyDescent="0.4">
      <c r="A260" s="37" t="s">
        <v>299</v>
      </c>
      <c r="B260" s="126">
        <f>+B259/B258</f>
        <v>4.4849871191258772E-2</v>
      </c>
      <c r="C260" s="126">
        <f>+C259/C258</f>
        <v>4.360125260960334E-2</v>
      </c>
      <c r="D260" s="126">
        <f>+D259/D258</f>
        <v>3.1517875810160988E-2</v>
      </c>
      <c r="E260" s="126">
        <f>E259/$E$258</f>
        <v>3.1022191252144081E-2</v>
      </c>
      <c r="F260" s="126">
        <f>+F259/F258</f>
        <v>3.6723601559054554E-2</v>
      </c>
      <c r="G260" s="6" t="s">
        <v>284</v>
      </c>
      <c r="H260" s="4"/>
    </row>
    <row r="261" spans="1:8" ht="15" x14ac:dyDescent="0.4">
      <c r="A261" s="4" t="s">
        <v>304</v>
      </c>
      <c r="B261" s="5">
        <v>3562</v>
      </c>
      <c r="C261" s="5">
        <v>3659</v>
      </c>
      <c r="D261" s="5">
        <v>1648</v>
      </c>
      <c r="E261" s="5">
        <v>2044</v>
      </c>
      <c r="F261" s="5">
        <v>3281</v>
      </c>
      <c r="G261" s="4" t="s">
        <v>2</v>
      </c>
      <c r="H261" s="4"/>
    </row>
    <row r="262" spans="1:8" ht="15" x14ac:dyDescent="0.4">
      <c r="A262" s="37" t="s">
        <v>299</v>
      </c>
      <c r="B262" s="126">
        <f>+B261/B258</f>
        <v>3.9553166918361908E-2</v>
      </c>
      <c r="C262" s="126">
        <f>+C261/C258</f>
        <v>3.8194154488517748E-2</v>
      </c>
      <c r="D262" s="126">
        <f>+D261/D258</f>
        <v>2.8712802285873581E-2</v>
      </c>
      <c r="E262" s="126">
        <f>+E261/E258</f>
        <v>2.7390651801029158E-2</v>
      </c>
      <c r="F262" s="126">
        <f>+F261/F258</f>
        <v>3.910747702540019E-2</v>
      </c>
      <c r="G262" s="6" t="s">
        <v>284</v>
      </c>
      <c r="H262" s="4"/>
    </row>
    <row r="263" spans="1:8" ht="15" x14ac:dyDescent="0.4">
      <c r="A263" s="4" t="s">
        <v>305</v>
      </c>
      <c r="B263" s="5">
        <v>4582</v>
      </c>
      <c r="C263" s="5">
        <v>4755</v>
      </c>
      <c r="D263" s="5">
        <v>2527</v>
      </c>
      <c r="E263" s="5">
        <v>3547</v>
      </c>
      <c r="F263" s="5">
        <v>4407</v>
      </c>
      <c r="G263" s="4" t="s">
        <v>2</v>
      </c>
      <c r="H263" s="4"/>
    </row>
    <row r="264" spans="1:8" ht="15" x14ac:dyDescent="0.4">
      <c r="A264" s="37" t="s">
        <v>299</v>
      </c>
      <c r="B264" s="126">
        <f>+B263/B258</f>
        <v>5.0879452784933818E-2</v>
      </c>
      <c r="C264" s="126">
        <f>+C263/C258</f>
        <v>4.963465553235908E-2</v>
      </c>
      <c r="D264" s="126">
        <f>+D263/D258</f>
        <v>4.4027458359467558E-2</v>
      </c>
      <c r="E264" s="126">
        <f>+E263/E258</f>
        <v>4.7531625214408235E-2</v>
      </c>
      <c r="F264" s="126">
        <f>+F263/F258</f>
        <v>5.2528695900926133E-2</v>
      </c>
      <c r="G264" s="6" t="s">
        <v>284</v>
      </c>
      <c r="H264" s="4"/>
    </row>
    <row r="265" spans="1:8" ht="15" x14ac:dyDescent="0.4">
      <c r="A265" s="4" t="s">
        <v>306</v>
      </c>
      <c r="B265" s="5">
        <v>7951</v>
      </c>
      <c r="C265" s="5">
        <v>7932</v>
      </c>
      <c r="D265" s="5">
        <v>4628</v>
      </c>
      <c r="E265" s="5">
        <v>5969</v>
      </c>
      <c r="F265" s="5">
        <v>6884</v>
      </c>
      <c r="G265" s="4" t="s">
        <v>2</v>
      </c>
      <c r="H265" s="4"/>
    </row>
    <row r="266" spans="1:8" ht="15" x14ac:dyDescent="0.4">
      <c r="A266" s="4" t="s">
        <v>299</v>
      </c>
      <c r="B266" s="126">
        <f>+B265/B258</f>
        <v>8.8289508750111045E-2</v>
      </c>
      <c r="C266" s="126">
        <f>+C265/C258</f>
        <v>8.2797494780793318E-2</v>
      </c>
      <c r="D266" s="126">
        <f>+D265/D258</f>
        <v>8.0632796710572163E-2</v>
      </c>
      <c r="E266" s="126">
        <f>+E265/E258</f>
        <v>7.9987671526586618E-2</v>
      </c>
      <c r="F266" s="126">
        <f>+F265/F258</f>
        <v>8.2052993551616868E-2</v>
      </c>
      <c r="G266" s="6" t="s">
        <v>284</v>
      </c>
      <c r="H266" s="4"/>
    </row>
    <row r="267" spans="1:8" ht="15" x14ac:dyDescent="0.4">
      <c r="A267" s="4" t="s">
        <v>307</v>
      </c>
      <c r="B267" s="5">
        <v>8911</v>
      </c>
      <c r="C267" s="5">
        <v>9864</v>
      </c>
      <c r="D267" s="5">
        <v>5895</v>
      </c>
      <c r="E267" s="5">
        <v>7331</v>
      </c>
      <c r="F267" s="5">
        <v>8265</v>
      </c>
      <c r="G267" s="4" t="s">
        <v>2</v>
      </c>
      <c r="H267" s="4"/>
    </row>
    <row r="268" spans="1:8" ht="15" x14ac:dyDescent="0.4">
      <c r="A268" s="4" t="s">
        <v>299</v>
      </c>
      <c r="B268" s="126">
        <f>+B267/B258</f>
        <v>9.8949542506884605E-2</v>
      </c>
      <c r="C268" s="126">
        <f>+C267/C258</f>
        <v>0.10296450939457202</v>
      </c>
      <c r="D268" s="126">
        <f>+D267/D258</f>
        <v>0.10270750574952958</v>
      </c>
      <c r="E268" s="126">
        <f>+E267/E258</f>
        <v>9.8239172384219559E-2</v>
      </c>
      <c r="F268" s="126">
        <f>+F267/F258</f>
        <v>9.8513653646733493E-2</v>
      </c>
      <c r="G268" s="6" t="s">
        <v>284</v>
      </c>
      <c r="H268" s="4"/>
    </row>
    <row r="269" spans="1:8" ht="15" x14ac:dyDescent="0.4">
      <c r="A269" s="4" t="s">
        <v>308</v>
      </c>
      <c r="B269" s="5">
        <v>8202</v>
      </c>
      <c r="C269" s="5">
        <v>8797</v>
      </c>
      <c r="D269" s="5">
        <v>6016</v>
      </c>
      <c r="E269" s="5">
        <v>7451</v>
      </c>
      <c r="F269" s="5">
        <v>7985</v>
      </c>
      <c r="G269" s="4" t="s">
        <v>2</v>
      </c>
      <c r="H269" s="4"/>
    </row>
    <row r="270" spans="1:8" ht="15" x14ac:dyDescent="0.4">
      <c r="A270" s="4" t="s">
        <v>299</v>
      </c>
      <c r="B270" s="126">
        <f>+B269/B258</f>
        <v>9.1076663409434128E-2</v>
      </c>
      <c r="C270" s="126">
        <f>+C269/C258</f>
        <v>9.1826722338204589E-2</v>
      </c>
      <c r="D270" s="126">
        <f>+D269/D258</f>
        <v>0.1048156665969754</v>
      </c>
      <c r="E270" s="126">
        <f>E269/$E$258</f>
        <v>9.9847234133790735E-2</v>
      </c>
      <c r="F270" s="126">
        <f>+F269/F258</f>
        <v>9.5176227993849602E-2</v>
      </c>
      <c r="G270" s="6" t="s">
        <v>284</v>
      </c>
      <c r="H270" s="4"/>
    </row>
    <row r="271" spans="1:8" ht="15" x14ac:dyDescent="0.4">
      <c r="A271" s="4" t="s">
        <v>309</v>
      </c>
      <c r="B271" s="5">
        <v>8272</v>
      </c>
      <c r="C271" s="5">
        <v>8828</v>
      </c>
      <c r="D271" s="5">
        <v>5737</v>
      </c>
      <c r="E271" s="5">
        <v>7808</v>
      </c>
      <c r="F271" s="5">
        <v>8348</v>
      </c>
      <c r="G271" s="4" t="s">
        <v>2</v>
      </c>
      <c r="H271" s="4"/>
    </row>
    <row r="272" spans="1:8" ht="15" x14ac:dyDescent="0.4">
      <c r="A272" s="4" t="s">
        <v>299</v>
      </c>
      <c r="B272" s="126">
        <f>+B271/B258</f>
        <v>9.1853957537532199E-2</v>
      </c>
      <c r="C272" s="126">
        <f>+C271/C258</f>
        <v>9.215031315240084E-2</v>
      </c>
      <c r="D272" s="126">
        <f>+D271/D258</f>
        <v>9.9954700676005301E-2</v>
      </c>
      <c r="E272" s="126">
        <f>E271/$E$258</f>
        <v>0.10463121783876501</v>
      </c>
      <c r="F272" s="126">
        <f>+F271/F258</f>
        <v>9.9502961965266937E-2</v>
      </c>
      <c r="G272" s="6" t="s">
        <v>284</v>
      </c>
      <c r="H272" s="4"/>
    </row>
    <row r="273" spans="1:8" ht="15" x14ac:dyDescent="0.4">
      <c r="A273" s="4" t="s">
        <v>310</v>
      </c>
      <c r="B273" s="5">
        <v>8532</v>
      </c>
      <c r="C273" s="5">
        <v>8984</v>
      </c>
      <c r="D273" s="5">
        <v>6128</v>
      </c>
      <c r="E273" s="5">
        <v>7976</v>
      </c>
      <c r="F273" s="5">
        <v>8235</v>
      </c>
      <c r="G273" s="4" t="s">
        <v>2</v>
      </c>
      <c r="H273" s="4"/>
    </row>
    <row r="274" spans="1:8" ht="15" x14ac:dyDescent="0.4">
      <c r="A274" s="4" t="s">
        <v>299</v>
      </c>
      <c r="B274" s="126">
        <f t="shared" ref="B274:C274" si="7">+B273/B258</f>
        <v>9.4741050013325043E-2</v>
      </c>
      <c r="C274" s="126">
        <f t="shared" si="7"/>
        <v>9.3778705636743218E-2</v>
      </c>
      <c r="D274" s="126">
        <f>+D273/D258</f>
        <v>0.10676702209213186</v>
      </c>
      <c r="E274" s="126">
        <f>E273/$E$258</f>
        <v>0.10688250428816466</v>
      </c>
      <c r="F274" s="126">
        <f>+F273/F258</f>
        <v>9.8156072326781654E-2</v>
      </c>
      <c r="G274" s="6" t="s">
        <v>284</v>
      </c>
      <c r="H274" s="4"/>
    </row>
    <row r="275" spans="1:8" ht="15" x14ac:dyDescent="0.4">
      <c r="A275" s="4" t="s">
        <v>311</v>
      </c>
      <c r="B275" s="5">
        <v>9514</v>
      </c>
      <c r="C275" s="5">
        <v>10088</v>
      </c>
      <c r="D275" s="5">
        <v>6687</v>
      </c>
      <c r="E275" s="5">
        <v>8581</v>
      </c>
      <c r="F275" s="5">
        <v>9064</v>
      </c>
      <c r="G275" s="4" t="s">
        <v>2</v>
      </c>
      <c r="H275" s="4"/>
    </row>
    <row r="276" spans="1:8" ht="15" x14ac:dyDescent="0.4">
      <c r="A276" s="4" t="s">
        <v>299</v>
      </c>
      <c r="B276" s="126">
        <f t="shared" ref="B276:C276" si="8">+B275/B258</f>
        <v>0.10564537621035799</v>
      </c>
      <c r="C276" s="126">
        <f t="shared" si="8"/>
        <v>0.1053027139874739</v>
      </c>
      <c r="D276" s="126">
        <f>+D275/D258</f>
        <v>0.1165063767509931</v>
      </c>
      <c r="E276" s="126">
        <f>E275/$E$258</f>
        <v>0.11498981560891938</v>
      </c>
      <c r="F276" s="126">
        <f>+F275/F258</f>
        <v>0.10803723613478432</v>
      </c>
      <c r="G276" s="6" t="s">
        <v>284</v>
      </c>
      <c r="H276" s="4"/>
    </row>
    <row r="277" spans="1:8" ht="15" x14ac:dyDescent="0.4">
      <c r="A277" s="4" t="s">
        <v>312</v>
      </c>
      <c r="B277" s="5">
        <v>10571</v>
      </c>
      <c r="C277" s="5">
        <v>11297</v>
      </c>
      <c r="D277" s="5">
        <v>6939</v>
      </c>
      <c r="E277" s="5">
        <v>9528</v>
      </c>
      <c r="F277" s="5">
        <v>10328</v>
      </c>
      <c r="G277" s="4" t="s">
        <v>2</v>
      </c>
      <c r="H277" s="4"/>
    </row>
    <row r="278" spans="1:8" ht="15" x14ac:dyDescent="0.4">
      <c r="A278" s="4" t="s">
        <v>299</v>
      </c>
      <c r="B278" s="126">
        <f t="shared" ref="B278:C278" si="9">+B277/B258</f>
        <v>0.1173825175446389</v>
      </c>
      <c r="C278" s="126">
        <f t="shared" si="9"/>
        <v>0.11792275574112734</v>
      </c>
      <c r="D278" s="126">
        <f>+D277/D258</f>
        <v>0.12089692661509513</v>
      </c>
      <c r="E278" s="126">
        <f>E277/$E$258</f>
        <v>0.12768010291595197</v>
      </c>
      <c r="F278" s="126">
        <f>+F277/F258</f>
        <v>0.12310332908208875</v>
      </c>
      <c r="G278" s="6" t="s">
        <v>284</v>
      </c>
      <c r="H278" s="4"/>
    </row>
    <row r="279" spans="1:8" ht="15" x14ac:dyDescent="0.4">
      <c r="A279" s="4" t="s">
        <v>313</v>
      </c>
      <c r="B279" s="5">
        <v>9438</v>
      </c>
      <c r="C279" s="5">
        <v>10100</v>
      </c>
      <c r="D279" s="5">
        <v>5761</v>
      </c>
      <c r="E279" s="5">
        <v>7581</v>
      </c>
      <c r="F279" s="5">
        <v>8550</v>
      </c>
      <c r="G279" s="4" t="s">
        <v>2</v>
      </c>
      <c r="H279" s="4"/>
    </row>
    <row r="280" spans="1:8" ht="15" x14ac:dyDescent="0.4">
      <c r="A280" s="4" t="s">
        <v>299</v>
      </c>
      <c r="B280" s="126">
        <f t="shared" ref="B280:C280" si="10">+B279/B258</f>
        <v>0.10480145687128009</v>
      </c>
      <c r="C280" s="126">
        <f t="shared" si="10"/>
        <v>0.10542797494780794</v>
      </c>
      <c r="D280" s="126">
        <f>+D279/D258</f>
        <v>0.10037284828211025</v>
      </c>
      <c r="E280" s="126">
        <f>E279/$E$258</f>
        <v>0.10158930102915951</v>
      </c>
      <c r="F280" s="126">
        <f>+F279/F258</f>
        <v>0.10191067618627603</v>
      </c>
      <c r="G280" s="6" t="s">
        <v>284</v>
      </c>
      <c r="H280" s="4"/>
    </row>
    <row r="281" spans="1:8" ht="15" x14ac:dyDescent="0.4">
      <c r="A281" s="4" t="s">
        <v>314</v>
      </c>
      <c r="B281" s="5">
        <v>6482</v>
      </c>
      <c r="C281" s="5">
        <v>7319</v>
      </c>
      <c r="D281" s="5">
        <v>3621</v>
      </c>
      <c r="E281" s="5">
        <v>4493</v>
      </c>
      <c r="F281" s="5">
        <v>5469</v>
      </c>
      <c r="G281" s="4" t="s">
        <v>2</v>
      </c>
      <c r="H281" s="4"/>
    </row>
    <row r="282" spans="1:8" ht="15" x14ac:dyDescent="0.4">
      <c r="A282" s="4" t="s">
        <v>299</v>
      </c>
      <c r="B282" s="126">
        <f t="shared" ref="B282:C282" si="11">+B281/B258</f>
        <v>7.1977436261881494E-2</v>
      </c>
      <c r="C282" s="126">
        <f t="shared" si="11"/>
        <v>7.6398747390396662E-2</v>
      </c>
      <c r="D282" s="126">
        <f>+D281/D258</f>
        <v>6.3088020071085091E-2</v>
      </c>
      <c r="E282" s="126">
        <f>E281/$E$258</f>
        <v>6.0208512006861066E-2</v>
      </c>
      <c r="F282" s="126">
        <f>+F281/F258</f>
        <v>6.5187074627221481E-2</v>
      </c>
      <c r="G282" s="6" t="s">
        <v>284</v>
      </c>
      <c r="H282" s="4"/>
    </row>
    <row r="284" spans="1:8" ht="19" x14ac:dyDescent="0.5">
      <c r="A284" s="185" t="s">
        <v>379</v>
      </c>
      <c r="B284" s="186"/>
      <c r="C284" s="186"/>
      <c r="D284" s="186"/>
      <c r="E284" s="186"/>
      <c r="F284" s="186"/>
      <c r="G284" s="186"/>
      <c r="H284" s="186"/>
    </row>
    <row r="285" spans="1:8" ht="15" x14ac:dyDescent="0.4">
      <c r="A285" s="4" t="s">
        <v>294</v>
      </c>
      <c r="B285" s="5">
        <v>3850</v>
      </c>
      <c r="C285" s="5">
        <v>4161</v>
      </c>
      <c r="D285" s="5">
        <v>3521</v>
      </c>
      <c r="E285" s="5">
        <v>5033</v>
      </c>
      <c r="F285" s="5">
        <v>4781</v>
      </c>
      <c r="G285" s="4" t="s">
        <v>2</v>
      </c>
      <c r="H285" s="4"/>
    </row>
    <row r="286" spans="1:8" ht="15" x14ac:dyDescent="0.4">
      <c r="A286" s="4" t="s">
        <v>51</v>
      </c>
      <c r="B286" s="5">
        <f>+B285/365</f>
        <v>10.547945205479452</v>
      </c>
      <c r="C286" s="5">
        <f t="shared" ref="C286:F286" si="12">+C285/365</f>
        <v>11.4</v>
      </c>
      <c r="D286" s="5">
        <f t="shared" si="12"/>
        <v>9.6465753424657539</v>
      </c>
      <c r="E286" s="5">
        <f t="shared" si="12"/>
        <v>13.789041095890411</v>
      </c>
      <c r="F286" s="5">
        <f t="shared" si="12"/>
        <v>13.098630136986301</v>
      </c>
      <c r="G286" s="4" t="s">
        <v>278</v>
      </c>
      <c r="H286" s="4"/>
    </row>
    <row r="287" spans="1:8" ht="15" x14ac:dyDescent="0.4">
      <c r="A287" s="4" t="s">
        <v>11</v>
      </c>
      <c r="B287" s="5">
        <v>892</v>
      </c>
      <c r="C287" s="5">
        <v>757</v>
      </c>
      <c r="D287" s="5">
        <v>505</v>
      </c>
      <c r="E287" s="5">
        <v>773</v>
      </c>
      <c r="F287" s="5">
        <v>651</v>
      </c>
      <c r="G287" s="4" t="s">
        <v>2</v>
      </c>
      <c r="H287" s="4"/>
    </row>
    <row r="288" spans="1:8" ht="15" x14ac:dyDescent="0.4">
      <c r="A288" s="4" t="s">
        <v>52</v>
      </c>
      <c r="B288" s="5">
        <f>+B287/365</f>
        <v>2.4438356164383563</v>
      </c>
      <c r="C288" s="5">
        <f>+C287/365</f>
        <v>2.0739726027397261</v>
      </c>
      <c r="D288" s="5">
        <f>+D287/365</f>
        <v>1.3835616438356164</v>
      </c>
      <c r="E288" s="5">
        <f>+E287/365</f>
        <v>2.117808219178082</v>
      </c>
      <c r="F288" s="5">
        <f>+F287/365</f>
        <v>1.7835616438356163</v>
      </c>
      <c r="G288" s="4" t="s">
        <v>278</v>
      </c>
      <c r="H288" s="4"/>
    </row>
    <row r="289" spans="1:8" ht="15" x14ac:dyDescent="0.4">
      <c r="A289" s="4" t="s">
        <v>12</v>
      </c>
      <c r="B289" s="5">
        <v>7044</v>
      </c>
      <c r="C289" s="5">
        <v>7746</v>
      </c>
      <c r="D289" s="5">
        <v>4754</v>
      </c>
      <c r="E289" s="5">
        <v>6816</v>
      </c>
      <c r="F289" s="5">
        <v>6372</v>
      </c>
      <c r="G289" s="4" t="s">
        <v>2</v>
      </c>
      <c r="H289" s="4"/>
    </row>
    <row r="290" spans="1:8" ht="15" x14ac:dyDescent="0.4">
      <c r="A290" s="4" t="s">
        <v>53</v>
      </c>
      <c r="B290" s="5">
        <f>+B289/365</f>
        <v>19.298630136986301</v>
      </c>
      <c r="C290" s="5">
        <f>+C289/365</f>
        <v>21.221917808219178</v>
      </c>
      <c r="D290" s="5">
        <f>+D289/365</f>
        <v>13.024657534246575</v>
      </c>
      <c r="E290" s="5">
        <f>+E289/365</f>
        <v>18.673972602739727</v>
      </c>
      <c r="F290" s="5">
        <f>+F289/365</f>
        <v>17.457534246575342</v>
      </c>
      <c r="G290" s="4" t="s">
        <v>278</v>
      </c>
      <c r="H290" s="4"/>
    </row>
    <row r="291" spans="1:8" x14ac:dyDescent="0.35">
      <c r="A291" s="40"/>
      <c r="E291" s="180"/>
      <c r="F291" s="180"/>
    </row>
  </sheetData>
  <mergeCells count="15">
    <mergeCell ref="A86:H86"/>
    <mergeCell ref="A1:H1"/>
    <mergeCell ref="A4:H4"/>
    <mergeCell ref="A3:H3"/>
    <mergeCell ref="A43:H43"/>
    <mergeCell ref="A70:H70"/>
    <mergeCell ref="A15:H15"/>
    <mergeCell ref="A284:H284"/>
    <mergeCell ref="A102:H102"/>
    <mergeCell ref="A156:H156"/>
    <mergeCell ref="A210:H210"/>
    <mergeCell ref="A220:H220"/>
    <mergeCell ref="A230:H230"/>
    <mergeCell ref="A240:H240"/>
    <mergeCell ref="A257:H257"/>
  </mergeCells>
  <pageMargins left="0.7" right="0.7" top="0.75" bottom="0.75" header="0.3" footer="0.3"/>
  <pageSetup paperSize="9" orientation="portrait" r:id="rId1"/>
  <ignoredErrors>
    <ignoredError sqref="F71 F87" formulaRange="1"/>
    <ignoredError sqref="E260:E2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15"/>
  <sheetViews>
    <sheetView tabSelected="1" zoomScale="75" zoomScaleNormal="75" workbookViewId="0">
      <pane ySplit="2" topLeftCell="A172" activePane="bottomLeft" state="frozen"/>
      <selection pane="bottomLeft" activeCell="H191" sqref="H191"/>
    </sheetView>
  </sheetViews>
  <sheetFormatPr baseColWidth="10" defaultColWidth="10.7265625" defaultRowHeight="14.5" x14ac:dyDescent="0.35"/>
  <cols>
    <col min="1" max="1" width="62.81640625" customWidth="1"/>
    <col min="2" max="2" width="15.1796875" bestFit="1" customWidth="1"/>
    <col min="3" max="3" width="18.1796875" bestFit="1" customWidth="1"/>
    <col min="4" max="4" width="16.54296875" customWidth="1"/>
    <col min="5" max="6" width="15.54296875" customWidth="1"/>
    <col min="7" max="7" width="23.453125" bestFit="1" customWidth="1"/>
    <col min="8" max="8" width="183.7265625" customWidth="1"/>
    <col min="9" max="54" width="10.81640625" style="2"/>
  </cols>
  <sheetData>
    <row r="1" spans="1:54" ht="30" customHeight="1" x14ac:dyDescent="0.35">
      <c r="A1" s="200" t="s">
        <v>73</v>
      </c>
      <c r="B1" s="200"/>
      <c r="C1" s="200"/>
      <c r="D1" s="200"/>
      <c r="E1" s="200"/>
      <c r="F1" s="200"/>
      <c r="G1" s="200"/>
      <c r="H1" s="200"/>
    </row>
    <row r="2" spans="1:54" ht="16" x14ac:dyDescent="0.4">
      <c r="A2" s="3" t="s">
        <v>0</v>
      </c>
      <c r="B2" s="3">
        <v>2018</v>
      </c>
      <c r="C2" s="3">
        <v>2019</v>
      </c>
      <c r="D2" s="3">
        <v>2020</v>
      </c>
      <c r="E2" s="3">
        <v>2021</v>
      </c>
      <c r="F2" s="3">
        <v>2022</v>
      </c>
      <c r="G2" s="3" t="s">
        <v>1</v>
      </c>
      <c r="H2" s="3" t="s">
        <v>49</v>
      </c>
    </row>
    <row r="3" spans="1:54" ht="5.5" customHeight="1" x14ac:dyDescent="0.4">
      <c r="A3" s="42"/>
      <c r="B3" s="42"/>
      <c r="C3" s="42"/>
      <c r="D3" s="42"/>
      <c r="E3" s="42"/>
      <c r="F3" s="42"/>
      <c r="G3" s="42"/>
      <c r="H3" s="42"/>
    </row>
    <row r="4" spans="1:54" ht="19" x14ac:dyDescent="0.35">
      <c r="A4" s="202" t="s">
        <v>200</v>
      </c>
      <c r="B4" s="202"/>
      <c r="C4" s="202"/>
      <c r="D4" s="202"/>
      <c r="E4" s="202"/>
      <c r="F4" s="202"/>
      <c r="G4" s="202"/>
      <c r="H4" s="202"/>
    </row>
    <row r="5" spans="1:54" ht="15" customHeight="1" x14ac:dyDescent="0.4">
      <c r="A5" s="10" t="s">
        <v>59</v>
      </c>
      <c r="B5" s="11">
        <v>1094959</v>
      </c>
      <c r="C5" s="11">
        <v>928876</v>
      </c>
      <c r="D5" s="11">
        <v>782517</v>
      </c>
      <c r="E5" s="11">
        <v>763820</v>
      </c>
      <c r="F5" s="11">
        <v>966635</v>
      </c>
      <c r="G5" s="141" t="s">
        <v>2</v>
      </c>
      <c r="H5" s="12"/>
    </row>
    <row r="6" spans="1:54" s="1" customFormat="1" ht="15" customHeight="1" x14ac:dyDescent="0.4">
      <c r="A6" s="10" t="s">
        <v>60</v>
      </c>
      <c r="B6" s="11">
        <f>B5/365/24</f>
        <v>124.99531963470319</v>
      </c>
      <c r="C6" s="11">
        <f>C5/365/24</f>
        <v>106.03607305936073</v>
      </c>
      <c r="D6" s="11">
        <f>D5/365/24</f>
        <v>89.328424657534242</v>
      </c>
      <c r="E6" s="11">
        <f>E5/365/24</f>
        <v>87.194063926940643</v>
      </c>
      <c r="F6" s="11">
        <f>F5/365/24</f>
        <v>110.34646118721462</v>
      </c>
      <c r="G6" s="141" t="s">
        <v>70</v>
      </c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" customHeight="1" x14ac:dyDescent="0.4">
      <c r="A7" s="12" t="s">
        <v>13</v>
      </c>
      <c r="B7" s="11">
        <v>202884</v>
      </c>
      <c r="C7" s="11">
        <v>152816</v>
      </c>
      <c r="D7" s="11">
        <v>106578</v>
      </c>
      <c r="E7" s="11">
        <v>146514</v>
      </c>
      <c r="F7" s="11">
        <v>209929</v>
      </c>
      <c r="G7" s="142" t="s">
        <v>2</v>
      </c>
      <c r="H7" s="12"/>
    </row>
    <row r="8" spans="1:54" s="1" customFormat="1" ht="15" x14ac:dyDescent="0.4">
      <c r="A8" s="12" t="s">
        <v>61</v>
      </c>
      <c r="B8" s="11">
        <v>24</v>
      </c>
      <c r="C8" s="11">
        <f>C7/365/24</f>
        <v>17.44474885844749</v>
      </c>
      <c r="D8" s="11">
        <f>D7/365/24</f>
        <v>12.166438356164385</v>
      </c>
      <c r="E8" s="11">
        <f>E7/365/24</f>
        <v>16.725342465753425</v>
      </c>
      <c r="F8" s="11">
        <f>F7/365/24</f>
        <v>23.964497716894979</v>
      </c>
      <c r="G8" s="142" t="s">
        <v>278</v>
      </c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x14ac:dyDescent="0.4">
      <c r="A9" s="12" t="s">
        <v>16</v>
      </c>
      <c r="B9" s="11">
        <v>117361</v>
      </c>
      <c r="C9" s="11">
        <v>85275</v>
      </c>
      <c r="D9" s="11">
        <v>59006</v>
      </c>
      <c r="E9" s="11">
        <v>83072</v>
      </c>
      <c r="F9" s="11">
        <v>98452</v>
      </c>
      <c r="G9" s="142" t="s">
        <v>2</v>
      </c>
      <c r="H9" s="13" t="s">
        <v>292</v>
      </c>
    </row>
    <row r="10" spans="1:54" ht="15" x14ac:dyDescent="0.4">
      <c r="A10" s="12" t="s">
        <v>17</v>
      </c>
      <c r="B10" s="11">
        <v>53447</v>
      </c>
      <c r="C10" s="11">
        <v>47361</v>
      </c>
      <c r="D10" s="11">
        <v>34267</v>
      </c>
      <c r="E10" s="11">
        <v>45635</v>
      </c>
      <c r="F10" s="11">
        <v>64332</v>
      </c>
      <c r="G10" s="142" t="s">
        <v>2</v>
      </c>
      <c r="H10" s="12" t="s">
        <v>18</v>
      </c>
    </row>
    <row r="11" spans="1:54" ht="15" x14ac:dyDescent="0.4">
      <c r="A11" s="12" t="s">
        <v>14</v>
      </c>
      <c r="B11" s="11">
        <v>704635</v>
      </c>
      <c r="C11" s="11">
        <v>570431</v>
      </c>
      <c r="D11" s="11">
        <v>481802</v>
      </c>
      <c r="E11" s="11">
        <v>427277</v>
      </c>
      <c r="F11" s="11">
        <v>563202</v>
      </c>
      <c r="G11" s="142" t="s">
        <v>2</v>
      </c>
      <c r="H11" s="12"/>
    </row>
    <row r="12" spans="1:54" s="1" customFormat="1" ht="15" x14ac:dyDescent="0.4">
      <c r="A12" s="12" t="s">
        <v>62</v>
      </c>
      <c r="B12" s="11">
        <v>82</v>
      </c>
      <c r="C12" s="11">
        <f>C11/365/24</f>
        <v>65.117694063926947</v>
      </c>
      <c r="D12" s="11">
        <f>D11/365/24</f>
        <v>55.00022831050228</v>
      </c>
      <c r="E12" s="11">
        <f>E11/365/24</f>
        <v>48.775913242009132</v>
      </c>
      <c r="F12" s="11">
        <f>F11/365/24</f>
        <v>64.292465753424651</v>
      </c>
      <c r="G12" s="142" t="s">
        <v>278</v>
      </c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35">
      <c r="A13" s="14" t="s">
        <v>19</v>
      </c>
      <c r="B13" s="11">
        <v>135538</v>
      </c>
      <c r="C13" s="11">
        <v>105006</v>
      </c>
      <c r="D13" s="11">
        <v>122778</v>
      </c>
      <c r="E13" s="11">
        <v>69521</v>
      </c>
      <c r="F13" s="11">
        <v>80473</v>
      </c>
      <c r="G13" s="141" t="s">
        <v>2</v>
      </c>
      <c r="H13" s="14" t="s">
        <v>20</v>
      </c>
    </row>
    <row r="14" spans="1:54" ht="30.75" customHeight="1" x14ac:dyDescent="0.35">
      <c r="A14" s="14" t="s">
        <v>21</v>
      </c>
      <c r="B14" s="11">
        <v>73385</v>
      </c>
      <c r="C14" s="11">
        <v>67768</v>
      </c>
      <c r="D14" s="11">
        <v>57741</v>
      </c>
      <c r="E14" s="11">
        <v>66859</v>
      </c>
      <c r="F14" s="11">
        <v>76545</v>
      </c>
      <c r="G14" s="141" t="s">
        <v>2</v>
      </c>
      <c r="H14" s="14" t="s">
        <v>22</v>
      </c>
    </row>
    <row r="15" spans="1:54" ht="15" x14ac:dyDescent="0.4">
      <c r="A15" s="12" t="s">
        <v>23</v>
      </c>
      <c r="B15" s="11">
        <v>70419</v>
      </c>
      <c r="C15" s="11">
        <v>59010</v>
      </c>
      <c r="D15" s="11">
        <v>47353</v>
      </c>
      <c r="E15" s="11">
        <v>51570</v>
      </c>
      <c r="F15" s="11">
        <v>76740</v>
      </c>
      <c r="G15" s="142" t="s">
        <v>2</v>
      </c>
      <c r="H15" s="12" t="s">
        <v>24</v>
      </c>
    </row>
    <row r="16" spans="1:54" ht="15" x14ac:dyDescent="0.4">
      <c r="A16" s="12" t="s">
        <v>15</v>
      </c>
      <c r="B16" s="11">
        <v>187440</v>
      </c>
      <c r="C16" s="11">
        <v>205629</v>
      </c>
      <c r="D16" s="11">
        <v>194137</v>
      </c>
      <c r="E16" s="11">
        <v>190029</v>
      </c>
      <c r="F16" s="11">
        <v>193504</v>
      </c>
      <c r="G16" s="142" t="s">
        <v>2</v>
      </c>
      <c r="H16" s="12"/>
    </row>
    <row r="17" spans="1:54" s="1" customFormat="1" ht="15" x14ac:dyDescent="0.4">
      <c r="A17" s="12" t="s">
        <v>63</v>
      </c>
      <c r="B17" s="11">
        <v>22</v>
      </c>
      <c r="C17" s="11">
        <f>C16/365/24</f>
        <v>23.473630136986301</v>
      </c>
      <c r="D17" s="11">
        <f>D16/365/24</f>
        <v>22.161757990867581</v>
      </c>
      <c r="E17" s="11">
        <f>E16/365/24</f>
        <v>21.69280821917808</v>
      </c>
      <c r="F17" s="11">
        <f>F16/365/24</f>
        <v>22.089497716894979</v>
      </c>
      <c r="G17" s="142" t="s">
        <v>278</v>
      </c>
      <c r="H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29.25" customHeight="1" x14ac:dyDescent="0.4">
      <c r="A18" s="12" t="s">
        <v>25</v>
      </c>
      <c r="B18" s="11">
        <v>23630</v>
      </c>
      <c r="C18" s="11">
        <v>28256</v>
      </c>
      <c r="D18" s="11">
        <v>16414</v>
      </c>
      <c r="E18" s="11">
        <v>24956</v>
      </c>
      <c r="F18" s="11">
        <v>31004</v>
      </c>
      <c r="G18" s="142" t="s">
        <v>2</v>
      </c>
      <c r="H18" s="14" t="s">
        <v>50</v>
      </c>
    </row>
    <row r="19" spans="1:54" ht="15" x14ac:dyDescent="0.4">
      <c r="A19" s="12" t="s">
        <v>26</v>
      </c>
      <c r="B19" s="11">
        <v>22661</v>
      </c>
      <c r="C19" s="11">
        <v>25551</v>
      </c>
      <c r="D19" s="11">
        <v>13612</v>
      </c>
      <c r="E19" s="11">
        <v>15130</v>
      </c>
      <c r="F19" s="11">
        <v>16336</v>
      </c>
      <c r="G19" s="142" t="s">
        <v>2</v>
      </c>
      <c r="H19" s="12" t="s">
        <v>27</v>
      </c>
    </row>
    <row r="20" spans="1:54" ht="15" x14ac:dyDescent="0.4">
      <c r="A20" s="12" t="s">
        <v>28</v>
      </c>
      <c r="B20" s="11">
        <v>21028</v>
      </c>
      <c r="C20" s="11">
        <v>23215</v>
      </c>
      <c r="D20" s="11">
        <v>28673</v>
      </c>
      <c r="E20" s="11">
        <v>32877</v>
      </c>
      <c r="F20" s="11">
        <v>35311</v>
      </c>
      <c r="G20" s="142" t="s">
        <v>2</v>
      </c>
      <c r="H20" s="12" t="s">
        <v>29</v>
      </c>
    </row>
    <row r="21" spans="1:54" ht="15" x14ac:dyDescent="0.4">
      <c r="A21" s="12" t="s">
        <v>95</v>
      </c>
      <c r="B21" s="11">
        <v>207</v>
      </c>
      <c r="C21" s="11">
        <v>177</v>
      </c>
      <c r="D21" s="11">
        <v>25886</v>
      </c>
      <c r="E21" s="11">
        <v>4107</v>
      </c>
      <c r="F21" s="11">
        <v>226</v>
      </c>
      <c r="G21" s="142" t="s">
        <v>2</v>
      </c>
      <c r="H21" s="12" t="s">
        <v>96</v>
      </c>
    </row>
    <row r="22" spans="1:54" ht="15" x14ac:dyDescent="0.4">
      <c r="A22" s="12" t="s">
        <v>315</v>
      </c>
      <c r="B22" s="11">
        <v>19771</v>
      </c>
      <c r="C22" s="11">
        <v>18567</v>
      </c>
      <c r="D22" s="11">
        <v>20759</v>
      </c>
      <c r="E22" s="11">
        <v>27399</v>
      </c>
      <c r="F22" s="11">
        <v>26642</v>
      </c>
      <c r="G22" s="142" t="s">
        <v>2</v>
      </c>
      <c r="H22" s="12" t="s">
        <v>316</v>
      </c>
    </row>
    <row r="23" spans="1:54" ht="15" x14ac:dyDescent="0.4">
      <c r="A23" s="12" t="s">
        <v>317</v>
      </c>
      <c r="B23" s="11">
        <v>12388</v>
      </c>
      <c r="C23" s="11">
        <v>23215</v>
      </c>
      <c r="D23" s="11">
        <v>6423</v>
      </c>
      <c r="E23" s="11">
        <v>11244</v>
      </c>
      <c r="F23" s="11">
        <v>10282</v>
      </c>
      <c r="G23" s="142" t="s">
        <v>2</v>
      </c>
      <c r="H23" s="12" t="s">
        <v>318</v>
      </c>
    </row>
    <row r="24" spans="1:54" s="2" customFormat="1" ht="15" x14ac:dyDescent="0.4">
      <c r="A24" s="12" t="s">
        <v>97</v>
      </c>
      <c r="B24" s="11">
        <v>13357</v>
      </c>
      <c r="C24" s="11">
        <v>20493</v>
      </c>
      <c r="D24" s="11">
        <v>22139</v>
      </c>
      <c r="E24" s="11">
        <v>13731</v>
      </c>
      <c r="F24" s="11">
        <v>16575</v>
      </c>
      <c r="G24" s="142" t="s">
        <v>2</v>
      </c>
      <c r="H24" s="12" t="s">
        <v>98</v>
      </c>
    </row>
    <row r="25" spans="1:54" s="2" customFormat="1" ht="15" x14ac:dyDescent="0.4">
      <c r="A25" s="37"/>
      <c r="B25" s="45"/>
      <c r="C25" s="45"/>
      <c r="D25" s="45"/>
      <c r="E25" s="45"/>
      <c r="F25" s="45"/>
      <c r="G25" s="37"/>
      <c r="H25" s="37"/>
    </row>
    <row r="26" spans="1:54" s="2" customFormat="1" ht="19" x14ac:dyDescent="0.5">
      <c r="A26" s="196" t="s">
        <v>30</v>
      </c>
      <c r="B26" s="196"/>
      <c r="C26" s="196"/>
      <c r="D26" s="196"/>
      <c r="E26" s="196"/>
      <c r="F26" s="196"/>
      <c r="G26" s="196"/>
      <c r="H26" s="196"/>
    </row>
    <row r="27" spans="1:54" s="2" customFormat="1" ht="15" x14ac:dyDescent="0.4">
      <c r="A27" s="50" t="s">
        <v>31</v>
      </c>
      <c r="B27" s="51">
        <v>0.16800000000000001</v>
      </c>
      <c r="C27" s="51">
        <v>0.159</v>
      </c>
      <c r="D27" s="51">
        <v>0.17799999999999999</v>
      </c>
      <c r="E27" s="51">
        <v>0.17399999999999999</v>
      </c>
      <c r="F27" s="51">
        <v>0.17299999999999999</v>
      </c>
      <c r="G27" s="143" t="s">
        <v>32</v>
      </c>
      <c r="H27" s="50" t="s">
        <v>81</v>
      </c>
    </row>
    <row r="28" spans="1:54" s="2" customFormat="1" ht="15" x14ac:dyDescent="0.4">
      <c r="A28" s="15" t="s">
        <v>33</v>
      </c>
      <c r="B28" s="16">
        <v>0.114</v>
      </c>
      <c r="C28" s="16">
        <v>0.13100000000000001</v>
      </c>
      <c r="D28" s="16">
        <v>0.11799999999999999</v>
      </c>
      <c r="E28" s="16">
        <v>0.13600000000000001</v>
      </c>
      <c r="F28" s="16">
        <v>0.14799999999999999</v>
      </c>
      <c r="G28" s="144" t="s">
        <v>32</v>
      </c>
      <c r="H28" s="15" t="s">
        <v>81</v>
      </c>
    </row>
    <row r="29" spans="1:54" s="2" customFormat="1" ht="15" x14ac:dyDescent="0.4">
      <c r="A29" s="15" t="s">
        <v>34</v>
      </c>
      <c r="B29" s="16">
        <v>0.10299999999999999</v>
      </c>
      <c r="C29" s="16">
        <v>0.111</v>
      </c>
      <c r="D29" s="16">
        <v>0.109</v>
      </c>
      <c r="E29" s="16">
        <v>0.111</v>
      </c>
      <c r="F29" s="16">
        <v>0.12</v>
      </c>
      <c r="G29" s="144" t="s">
        <v>32</v>
      </c>
      <c r="H29" s="15" t="s">
        <v>81</v>
      </c>
    </row>
    <row r="30" spans="1:54" s="2" customFormat="1" ht="15" x14ac:dyDescent="0.4">
      <c r="A30" s="15" t="s">
        <v>35</v>
      </c>
      <c r="B30" s="16">
        <v>5.7000000000000002E-2</v>
      </c>
      <c r="C30" s="16">
        <v>6.4000000000000001E-2</v>
      </c>
      <c r="D30" s="16">
        <v>5.7000000000000002E-2</v>
      </c>
      <c r="E30" s="16">
        <v>6.4000000000000001E-2</v>
      </c>
      <c r="F30" s="16">
        <v>7.0000000000000007E-2</v>
      </c>
      <c r="G30" s="144" t="s">
        <v>32</v>
      </c>
      <c r="H30" s="15" t="s">
        <v>81</v>
      </c>
    </row>
    <row r="31" spans="1:54" s="2" customFormat="1" ht="15" x14ac:dyDescent="0.4">
      <c r="A31" s="47"/>
      <c r="B31" s="48"/>
      <c r="C31" s="48"/>
      <c r="D31" s="48"/>
      <c r="E31" s="48"/>
      <c r="F31" s="48"/>
      <c r="G31" s="47"/>
      <c r="H31" s="47"/>
    </row>
    <row r="32" spans="1:54" s="2" customFormat="1" ht="19" x14ac:dyDescent="0.5">
      <c r="A32" s="201" t="s">
        <v>201</v>
      </c>
      <c r="B32" s="196"/>
      <c r="C32" s="196"/>
      <c r="D32" s="196"/>
      <c r="E32" s="196"/>
      <c r="F32" s="196"/>
      <c r="G32" s="196"/>
      <c r="H32" s="196"/>
    </row>
    <row r="33" spans="1:8" s="2" customFormat="1" ht="15" x14ac:dyDescent="0.4">
      <c r="A33" s="17" t="s">
        <v>124</v>
      </c>
      <c r="B33" s="18">
        <v>2894327</v>
      </c>
      <c r="C33" s="18">
        <v>3004308.0747612673</v>
      </c>
      <c r="D33" s="18">
        <v>3070704</v>
      </c>
      <c r="E33" s="18">
        <v>3186730</v>
      </c>
      <c r="F33" s="18">
        <f>SUM(F34:F42)</f>
        <v>3303476</v>
      </c>
      <c r="G33" s="145" t="s">
        <v>45</v>
      </c>
      <c r="H33" s="19"/>
    </row>
    <row r="34" spans="1:8" s="2" customFormat="1" ht="15" x14ac:dyDescent="0.4">
      <c r="A34" s="19" t="s">
        <v>36</v>
      </c>
      <c r="B34" s="20">
        <v>1254803</v>
      </c>
      <c r="C34" s="20">
        <v>1284950</v>
      </c>
      <c r="D34" s="20">
        <v>1295519</v>
      </c>
      <c r="E34" s="20">
        <v>1315105</v>
      </c>
      <c r="F34" s="20">
        <v>1326334</v>
      </c>
      <c r="G34" s="145" t="s">
        <v>45</v>
      </c>
      <c r="H34" s="19"/>
    </row>
    <row r="35" spans="1:8" s="2" customFormat="1" ht="15" x14ac:dyDescent="0.4">
      <c r="A35" s="19" t="s">
        <v>37</v>
      </c>
      <c r="B35" s="20">
        <v>472955</v>
      </c>
      <c r="C35" s="20">
        <v>511728</v>
      </c>
      <c r="D35" s="20">
        <v>539881</v>
      </c>
      <c r="E35" s="20">
        <v>558282</v>
      </c>
      <c r="F35" s="20">
        <v>558197</v>
      </c>
      <c r="G35" s="145" t="s">
        <v>45</v>
      </c>
      <c r="H35" s="19"/>
    </row>
    <row r="36" spans="1:8" s="2" customFormat="1" ht="15" x14ac:dyDescent="0.4">
      <c r="A36" s="19" t="s">
        <v>38</v>
      </c>
      <c r="B36" s="20">
        <v>305855</v>
      </c>
      <c r="C36" s="20">
        <v>321579</v>
      </c>
      <c r="D36" s="20">
        <v>334791</v>
      </c>
      <c r="E36" s="20">
        <v>357001</v>
      </c>
      <c r="F36" s="20">
        <v>381245</v>
      </c>
      <c r="G36" s="145" t="s">
        <v>45</v>
      </c>
      <c r="H36" s="19"/>
    </row>
    <row r="37" spans="1:8" s="2" customFormat="1" ht="15" x14ac:dyDescent="0.4">
      <c r="A37" s="19" t="s">
        <v>39</v>
      </c>
      <c r="B37" s="20">
        <v>391591</v>
      </c>
      <c r="C37" s="20">
        <v>403811</v>
      </c>
      <c r="D37" s="20">
        <v>409156</v>
      </c>
      <c r="E37" s="20">
        <v>449786</v>
      </c>
      <c r="F37" s="20">
        <v>516884</v>
      </c>
      <c r="G37" s="145" t="s">
        <v>45</v>
      </c>
      <c r="H37" s="19"/>
    </row>
    <row r="38" spans="1:8" s="2" customFormat="1" ht="15" x14ac:dyDescent="0.4">
      <c r="A38" s="19" t="s">
        <v>40</v>
      </c>
      <c r="B38" s="20">
        <v>44349</v>
      </c>
      <c r="C38" s="20">
        <v>45348</v>
      </c>
      <c r="D38" s="20">
        <v>45971</v>
      </c>
      <c r="E38" s="20">
        <v>46869</v>
      </c>
      <c r="F38" s="20">
        <v>47753</v>
      </c>
      <c r="G38" s="145" t="s">
        <v>45</v>
      </c>
      <c r="H38" s="19"/>
    </row>
    <row r="39" spans="1:8" s="2" customFormat="1" ht="15" x14ac:dyDescent="0.4">
      <c r="A39" s="19" t="s">
        <v>41</v>
      </c>
      <c r="B39" s="20">
        <v>90315</v>
      </c>
      <c r="C39" s="20">
        <v>98195</v>
      </c>
      <c r="D39" s="20">
        <v>98253</v>
      </c>
      <c r="E39" s="20">
        <v>98184</v>
      </c>
      <c r="F39" s="20">
        <v>98588</v>
      </c>
      <c r="G39" s="145" t="s">
        <v>45</v>
      </c>
      <c r="H39" s="19"/>
    </row>
    <row r="40" spans="1:8" s="2" customFormat="1" ht="15" x14ac:dyDescent="0.4">
      <c r="A40" s="19" t="s">
        <v>42</v>
      </c>
      <c r="B40" s="20">
        <v>217931</v>
      </c>
      <c r="C40" s="20">
        <v>217548</v>
      </c>
      <c r="D40" s="20">
        <v>221891</v>
      </c>
      <c r="E40" s="20">
        <v>230035</v>
      </c>
      <c r="F40" s="20">
        <v>237723</v>
      </c>
      <c r="G40" s="145" t="s">
        <v>45</v>
      </c>
      <c r="H40" s="19"/>
    </row>
    <row r="41" spans="1:8" s="2" customFormat="1" ht="15" x14ac:dyDescent="0.4">
      <c r="A41" s="19" t="s">
        <v>43</v>
      </c>
      <c r="B41" s="20">
        <v>47074</v>
      </c>
      <c r="C41" s="20">
        <v>48385</v>
      </c>
      <c r="D41" s="20">
        <v>49092</v>
      </c>
      <c r="E41" s="20">
        <v>50802</v>
      </c>
      <c r="F41" s="20">
        <v>52500</v>
      </c>
      <c r="G41" s="145" t="s">
        <v>45</v>
      </c>
      <c r="H41" s="19"/>
    </row>
    <row r="42" spans="1:8" s="2" customFormat="1" ht="15" x14ac:dyDescent="0.4">
      <c r="A42" s="19" t="s">
        <v>44</v>
      </c>
      <c r="B42" s="20">
        <v>69454</v>
      </c>
      <c r="C42" s="20">
        <v>72764</v>
      </c>
      <c r="D42" s="20">
        <v>76150</v>
      </c>
      <c r="E42" s="20">
        <v>80666</v>
      </c>
      <c r="F42" s="20">
        <v>84252</v>
      </c>
      <c r="G42" s="145" t="s">
        <v>45</v>
      </c>
      <c r="H42" s="19"/>
    </row>
    <row r="43" spans="1:8" s="2" customFormat="1" ht="15" x14ac:dyDescent="0.4">
      <c r="A43" s="4"/>
      <c r="B43" s="5"/>
      <c r="C43" s="5"/>
      <c r="D43" s="5"/>
      <c r="E43" s="5"/>
      <c r="F43" s="5"/>
      <c r="G43" s="4"/>
      <c r="H43" s="4"/>
    </row>
    <row r="44" spans="1:8" s="2" customFormat="1" ht="15" x14ac:dyDescent="0.4">
      <c r="A44" s="17" t="s">
        <v>123</v>
      </c>
      <c r="B44" s="18">
        <f t="shared" ref="B44:F44" si="0">SUM(B45:B68)</f>
        <v>2894327</v>
      </c>
      <c r="C44" s="18">
        <f t="shared" si="0"/>
        <v>3004308</v>
      </c>
      <c r="D44" s="18">
        <f t="shared" si="0"/>
        <v>3070704</v>
      </c>
      <c r="E44" s="18">
        <f t="shared" si="0"/>
        <v>3186730</v>
      </c>
      <c r="F44" s="18">
        <f t="shared" si="0"/>
        <v>3303476</v>
      </c>
      <c r="G44" s="145" t="s">
        <v>45</v>
      </c>
      <c r="H44" s="19"/>
    </row>
    <row r="45" spans="1:8" s="2" customFormat="1" ht="15" x14ac:dyDescent="0.4">
      <c r="A45" s="19" t="s">
        <v>354</v>
      </c>
      <c r="B45" s="20">
        <v>2182</v>
      </c>
      <c r="C45" s="20">
        <v>2142</v>
      </c>
      <c r="D45" s="20">
        <v>2119</v>
      </c>
      <c r="E45" s="20">
        <v>2079</v>
      </c>
      <c r="F45" s="20">
        <v>2041</v>
      </c>
      <c r="G45" s="145" t="s">
        <v>45</v>
      </c>
      <c r="H45" s="19"/>
    </row>
    <row r="46" spans="1:8" s="2" customFormat="1" ht="15" x14ac:dyDescent="0.4">
      <c r="A46" s="19" t="s">
        <v>99</v>
      </c>
      <c r="B46" s="20">
        <v>36190</v>
      </c>
      <c r="C46" s="20">
        <v>37703</v>
      </c>
      <c r="D46" s="20">
        <v>38725</v>
      </c>
      <c r="E46" s="20">
        <v>40373</v>
      </c>
      <c r="F46" s="20">
        <v>41857</v>
      </c>
      <c r="G46" s="145" t="s">
        <v>45</v>
      </c>
      <c r="H46" s="19"/>
    </row>
    <row r="47" spans="1:8" s="2" customFormat="1" ht="15" x14ac:dyDescent="0.4">
      <c r="A47" s="19" t="s">
        <v>100</v>
      </c>
      <c r="B47" s="20">
        <v>4120</v>
      </c>
      <c r="C47" s="20">
        <v>4048</v>
      </c>
      <c r="D47" s="20">
        <v>3975</v>
      </c>
      <c r="E47" s="20">
        <v>3929</v>
      </c>
      <c r="F47" s="20">
        <v>3878</v>
      </c>
      <c r="G47" s="145" t="s">
        <v>45</v>
      </c>
      <c r="H47" s="19"/>
    </row>
    <row r="48" spans="1:8" s="2" customFormat="1" ht="15" x14ac:dyDescent="0.4">
      <c r="A48" s="19" t="s">
        <v>101</v>
      </c>
      <c r="B48" s="20">
        <v>211735</v>
      </c>
      <c r="C48" s="20">
        <v>222491</v>
      </c>
      <c r="D48" s="20">
        <v>229266</v>
      </c>
      <c r="E48" s="20">
        <v>241743</v>
      </c>
      <c r="F48" s="20">
        <v>254086</v>
      </c>
      <c r="G48" s="145" t="s">
        <v>45</v>
      </c>
      <c r="H48" s="19"/>
    </row>
    <row r="49" spans="1:8" s="2" customFormat="1" ht="15" x14ac:dyDescent="0.4">
      <c r="A49" s="19" t="s">
        <v>102</v>
      </c>
      <c r="B49" s="20">
        <v>5918</v>
      </c>
      <c r="C49" s="20">
        <v>5798</v>
      </c>
      <c r="D49" s="20">
        <v>5686</v>
      </c>
      <c r="E49" s="20">
        <v>5687</v>
      </c>
      <c r="F49" s="20">
        <v>5705</v>
      </c>
      <c r="G49" s="145" t="s">
        <v>45</v>
      </c>
      <c r="H49" s="19"/>
    </row>
    <row r="50" spans="1:8" s="2" customFormat="1" ht="15" x14ac:dyDescent="0.4">
      <c r="A50" s="19" t="s">
        <v>103</v>
      </c>
      <c r="B50" s="20">
        <v>27674</v>
      </c>
      <c r="C50" s="20">
        <v>29036</v>
      </c>
      <c r="D50" s="20">
        <v>30014</v>
      </c>
      <c r="E50" s="20">
        <v>32765</v>
      </c>
      <c r="F50" s="20">
        <v>35274</v>
      </c>
      <c r="G50" s="145" t="s">
        <v>45</v>
      </c>
      <c r="H50" s="19"/>
    </row>
    <row r="51" spans="1:8" s="2" customFormat="1" ht="15" x14ac:dyDescent="0.4">
      <c r="A51" s="19" t="s">
        <v>104</v>
      </c>
      <c r="B51" s="20">
        <v>84942</v>
      </c>
      <c r="C51" s="20">
        <v>89338</v>
      </c>
      <c r="D51" s="20">
        <v>91802</v>
      </c>
      <c r="E51" s="20">
        <v>95835</v>
      </c>
      <c r="F51" s="20">
        <v>99644</v>
      </c>
      <c r="G51" s="145" t="s">
        <v>45</v>
      </c>
      <c r="H51" s="19"/>
    </row>
    <row r="52" spans="1:8" s="2" customFormat="1" ht="15" x14ac:dyDescent="0.4">
      <c r="A52" s="19" t="s">
        <v>105</v>
      </c>
      <c r="B52" s="20">
        <v>1235</v>
      </c>
      <c r="C52" s="20">
        <v>1210</v>
      </c>
      <c r="D52" s="20">
        <v>1186</v>
      </c>
      <c r="E52" s="20">
        <v>1163</v>
      </c>
      <c r="F52" s="20">
        <v>1140</v>
      </c>
      <c r="G52" s="145" t="s">
        <v>45</v>
      </c>
      <c r="H52" s="19"/>
    </row>
    <row r="53" spans="1:8" s="2" customFormat="1" ht="15" x14ac:dyDescent="0.4">
      <c r="A53" s="19" t="s">
        <v>106</v>
      </c>
      <c r="B53" s="20">
        <v>17367</v>
      </c>
      <c r="C53" s="20">
        <v>17991</v>
      </c>
      <c r="D53" s="20">
        <v>18075</v>
      </c>
      <c r="E53" s="20">
        <v>18269</v>
      </c>
      <c r="F53" s="20">
        <v>19060</v>
      </c>
      <c r="G53" s="145" t="s">
        <v>45</v>
      </c>
      <c r="H53" s="19"/>
    </row>
    <row r="54" spans="1:8" s="2" customFormat="1" ht="15" x14ac:dyDescent="0.4">
      <c r="A54" s="19" t="s">
        <v>107</v>
      </c>
      <c r="B54" s="20">
        <v>27558</v>
      </c>
      <c r="C54" s="20">
        <v>27970</v>
      </c>
      <c r="D54" s="20">
        <v>27923</v>
      </c>
      <c r="E54" s="20">
        <v>27958</v>
      </c>
      <c r="F54" s="20">
        <v>28397</v>
      </c>
      <c r="G54" s="145" t="s">
        <v>45</v>
      </c>
      <c r="H54" s="19"/>
    </row>
    <row r="55" spans="1:8" s="2" customFormat="1" ht="15" x14ac:dyDescent="0.4">
      <c r="A55" s="19" t="s">
        <v>108</v>
      </c>
      <c r="B55" s="20">
        <v>72316</v>
      </c>
      <c r="C55" s="20">
        <v>74947</v>
      </c>
      <c r="D55" s="20">
        <v>76284</v>
      </c>
      <c r="E55" s="20">
        <v>78821</v>
      </c>
      <c r="F55" s="20">
        <v>81354</v>
      </c>
      <c r="G55" s="145" t="s">
        <v>45</v>
      </c>
      <c r="H55" s="19"/>
    </row>
    <row r="56" spans="1:8" s="2" customFormat="1" ht="15" x14ac:dyDescent="0.4">
      <c r="A56" s="19" t="s">
        <v>109</v>
      </c>
      <c r="B56" s="20">
        <v>202558</v>
      </c>
      <c r="C56" s="20">
        <v>208882</v>
      </c>
      <c r="D56" s="20">
        <v>213166</v>
      </c>
      <c r="E56" s="20">
        <v>223529</v>
      </c>
      <c r="F56" s="20">
        <v>233176</v>
      </c>
      <c r="G56" s="145" t="s">
        <v>45</v>
      </c>
      <c r="H56" s="19"/>
    </row>
    <row r="57" spans="1:8" s="2" customFormat="1" ht="15" x14ac:dyDescent="0.4">
      <c r="A57" s="19" t="s">
        <v>110</v>
      </c>
      <c r="B57" s="20">
        <v>74092</v>
      </c>
      <c r="C57" s="20">
        <v>76586</v>
      </c>
      <c r="D57" s="20">
        <v>78677</v>
      </c>
      <c r="E57" s="20">
        <v>82789</v>
      </c>
      <c r="F57" s="20">
        <v>86315</v>
      </c>
      <c r="G57" s="145" t="s">
        <v>45</v>
      </c>
      <c r="H57" s="19"/>
    </row>
    <row r="58" spans="1:8" s="2" customFormat="1" ht="15" x14ac:dyDescent="0.4">
      <c r="A58" s="19" t="s">
        <v>111</v>
      </c>
      <c r="B58" s="20">
        <v>1908672</v>
      </c>
      <c r="C58" s="20">
        <v>1982650</v>
      </c>
      <c r="D58" s="20">
        <v>2025227</v>
      </c>
      <c r="E58" s="20">
        <v>2090001</v>
      </c>
      <c r="F58" s="20">
        <v>2155777</v>
      </c>
      <c r="G58" s="145" t="s">
        <v>45</v>
      </c>
      <c r="H58" s="19"/>
    </row>
    <row r="59" spans="1:8" s="2" customFormat="1" ht="15" x14ac:dyDescent="0.4">
      <c r="A59" s="19" t="s">
        <v>112</v>
      </c>
      <c r="B59" s="20">
        <v>5477</v>
      </c>
      <c r="C59" s="20">
        <v>5486</v>
      </c>
      <c r="D59" s="20">
        <v>5469</v>
      </c>
      <c r="E59" s="20">
        <v>5485</v>
      </c>
      <c r="F59" s="20">
        <v>5469</v>
      </c>
      <c r="G59" s="145" t="s">
        <v>45</v>
      </c>
      <c r="H59" s="19"/>
    </row>
    <row r="60" spans="1:8" s="2" customFormat="1" ht="15" x14ac:dyDescent="0.4">
      <c r="A60" s="19" t="s">
        <v>113</v>
      </c>
      <c r="B60" s="20">
        <v>1383</v>
      </c>
      <c r="C60" s="20">
        <v>1405</v>
      </c>
      <c r="D60" s="20">
        <v>1407</v>
      </c>
      <c r="E60" s="20">
        <v>1461</v>
      </c>
      <c r="F60" s="20">
        <v>1443</v>
      </c>
      <c r="G60" s="145" t="s">
        <v>45</v>
      </c>
      <c r="H60" s="19"/>
    </row>
    <row r="61" spans="1:8" s="2" customFormat="1" ht="15" x14ac:dyDescent="0.4">
      <c r="A61" s="19" t="s">
        <v>114</v>
      </c>
      <c r="B61" s="20">
        <v>14810</v>
      </c>
      <c r="C61" s="20">
        <v>14691</v>
      </c>
      <c r="D61" s="20">
        <v>14535</v>
      </c>
      <c r="E61" s="20">
        <v>14607</v>
      </c>
      <c r="F61" s="20">
        <v>14640</v>
      </c>
      <c r="G61" s="145" t="s">
        <v>45</v>
      </c>
      <c r="H61" s="19"/>
    </row>
    <row r="62" spans="1:8" s="2" customFormat="1" ht="15" x14ac:dyDescent="0.4">
      <c r="A62" s="19" t="s">
        <v>115</v>
      </c>
      <c r="B62" s="20">
        <v>6545</v>
      </c>
      <c r="C62" s="20">
        <v>6441</v>
      </c>
      <c r="D62" s="20">
        <v>6790</v>
      </c>
      <c r="E62" s="20">
        <v>7402</v>
      </c>
      <c r="F62" s="20">
        <v>7561</v>
      </c>
      <c r="G62" s="145" t="s">
        <v>45</v>
      </c>
      <c r="H62" s="19"/>
    </row>
    <row r="63" spans="1:8" s="2" customFormat="1" ht="15" x14ac:dyDescent="0.4">
      <c r="A63" s="19" t="s">
        <v>116</v>
      </c>
      <c r="B63" s="20">
        <v>60006</v>
      </c>
      <c r="C63" s="20">
        <v>62419</v>
      </c>
      <c r="D63" s="20">
        <v>64836</v>
      </c>
      <c r="E63" s="20">
        <v>69457</v>
      </c>
      <c r="F63" s="20">
        <v>73531</v>
      </c>
      <c r="G63" s="145" t="s">
        <v>45</v>
      </c>
      <c r="H63" s="19"/>
    </row>
    <row r="64" spans="1:8" s="2" customFormat="1" ht="15" x14ac:dyDescent="0.4">
      <c r="A64" s="19" t="s">
        <v>117</v>
      </c>
      <c r="B64" s="20">
        <v>51041</v>
      </c>
      <c r="C64" s="20">
        <v>52689</v>
      </c>
      <c r="D64" s="20">
        <v>53692</v>
      </c>
      <c r="E64" s="20">
        <v>55720</v>
      </c>
      <c r="F64" s="20">
        <v>57395</v>
      </c>
      <c r="G64" s="145" t="s">
        <v>45</v>
      </c>
      <c r="H64" s="19"/>
    </row>
    <row r="65" spans="1:8" s="2" customFormat="1" ht="15" x14ac:dyDescent="0.4">
      <c r="A65" s="19" t="s">
        <v>118</v>
      </c>
      <c r="B65" s="20">
        <v>13052</v>
      </c>
      <c r="C65" s="20">
        <v>13491</v>
      </c>
      <c r="D65" s="20">
        <v>13957</v>
      </c>
      <c r="E65" s="20">
        <v>14269</v>
      </c>
      <c r="F65" s="20">
        <v>14391</v>
      </c>
      <c r="G65" s="145" t="s">
        <v>45</v>
      </c>
      <c r="H65" s="19"/>
    </row>
    <row r="66" spans="1:8" s="2" customFormat="1" ht="15" x14ac:dyDescent="0.4">
      <c r="A66" s="19" t="s">
        <v>119</v>
      </c>
      <c r="B66" s="20">
        <v>52161</v>
      </c>
      <c r="C66" s="20">
        <v>53271</v>
      </c>
      <c r="D66" s="20">
        <v>53978</v>
      </c>
      <c r="E66" s="20">
        <v>58892</v>
      </c>
      <c r="F66" s="20">
        <v>66435</v>
      </c>
      <c r="G66" s="145" t="s">
        <v>45</v>
      </c>
      <c r="H66" s="19"/>
    </row>
    <row r="67" spans="1:8" s="2" customFormat="1" ht="15" x14ac:dyDescent="0.4">
      <c r="A67" s="19" t="s">
        <v>120</v>
      </c>
      <c r="B67" s="20">
        <v>3375</v>
      </c>
      <c r="C67" s="20">
        <v>3313</v>
      </c>
      <c r="D67" s="20">
        <v>3246</v>
      </c>
      <c r="E67" s="20">
        <v>3181</v>
      </c>
      <c r="F67" s="20">
        <v>3125</v>
      </c>
      <c r="G67" s="145" t="s">
        <v>45</v>
      </c>
      <c r="H67" s="19"/>
    </row>
    <row r="68" spans="1:8" s="2" customFormat="1" ht="15" x14ac:dyDescent="0.4">
      <c r="A68" s="58" t="s">
        <v>121</v>
      </c>
      <c r="B68" s="59">
        <v>9918</v>
      </c>
      <c r="C68" s="59">
        <v>10310</v>
      </c>
      <c r="D68" s="59">
        <v>10669</v>
      </c>
      <c r="E68" s="59">
        <v>11315</v>
      </c>
      <c r="F68" s="59">
        <v>11782</v>
      </c>
      <c r="G68" s="146" t="s">
        <v>45</v>
      </c>
      <c r="H68" s="58"/>
    </row>
    <row r="69" spans="1:8" s="2" customFormat="1" ht="15" x14ac:dyDescent="0.4">
      <c r="A69" s="179" t="s">
        <v>362</v>
      </c>
      <c r="B69" s="60"/>
      <c r="C69" s="60"/>
      <c r="D69" s="60"/>
      <c r="E69" s="60"/>
      <c r="F69" s="60"/>
      <c r="G69" s="47"/>
      <c r="H69" s="47"/>
    </row>
    <row r="70" spans="1:8" s="2" customFormat="1" ht="19" x14ac:dyDescent="0.5">
      <c r="A70" s="55" t="s">
        <v>203</v>
      </c>
      <c r="B70" s="56"/>
      <c r="C70" s="56"/>
      <c r="D70" s="56"/>
      <c r="E70" s="56"/>
      <c r="F70" s="56"/>
      <c r="G70" s="57"/>
      <c r="H70" s="57"/>
    </row>
    <row r="71" spans="1:8" s="2" customFormat="1" ht="15" x14ac:dyDescent="0.4">
      <c r="A71" s="53" t="s">
        <v>46</v>
      </c>
      <c r="B71" s="54">
        <v>168473.07</v>
      </c>
      <c r="C71" s="54">
        <v>168953.85699994001</v>
      </c>
      <c r="D71" s="54">
        <v>168882.11251396075</v>
      </c>
      <c r="E71" s="54">
        <v>173057.81533002126</v>
      </c>
      <c r="F71" s="54"/>
      <c r="G71" s="147" t="s">
        <v>45</v>
      </c>
      <c r="H71" s="53" t="s">
        <v>80</v>
      </c>
    </row>
    <row r="72" spans="1:8" s="2" customFormat="1" ht="15" x14ac:dyDescent="0.4">
      <c r="A72" s="21" t="s">
        <v>47</v>
      </c>
      <c r="B72" s="22">
        <v>26915.96</v>
      </c>
      <c r="C72" s="22">
        <v>28769.63499993</v>
      </c>
      <c r="D72" s="22">
        <v>28796.932008594769</v>
      </c>
      <c r="E72" s="22">
        <v>30069.146786014066</v>
      </c>
      <c r="F72" s="22"/>
      <c r="G72" s="127" t="s">
        <v>45</v>
      </c>
      <c r="H72" s="21" t="s">
        <v>80</v>
      </c>
    </row>
    <row r="73" spans="1:8" ht="15" x14ac:dyDescent="0.4">
      <c r="A73" s="61" t="s">
        <v>48</v>
      </c>
      <c r="B73" s="62">
        <v>141557.1</v>
      </c>
      <c r="C73" s="62">
        <v>140184.22200000999</v>
      </c>
      <c r="D73" s="62">
        <v>140085.18050536598</v>
      </c>
      <c r="E73" s="62">
        <v>142988.6685440072</v>
      </c>
      <c r="F73" s="62"/>
      <c r="G73" s="148" t="s">
        <v>45</v>
      </c>
      <c r="H73" s="61" t="s">
        <v>80</v>
      </c>
    </row>
    <row r="74" spans="1:8" ht="15" x14ac:dyDescent="0.4">
      <c r="A74" s="47"/>
      <c r="B74" s="60"/>
      <c r="C74" s="60"/>
      <c r="D74" s="60"/>
      <c r="E74" s="60"/>
      <c r="F74" s="60"/>
      <c r="G74" s="47"/>
      <c r="H74" s="47"/>
    </row>
    <row r="75" spans="1:8" ht="15" x14ac:dyDescent="0.4">
      <c r="A75" s="21" t="s">
        <v>46</v>
      </c>
      <c r="B75" s="22">
        <f t="shared" ref="B75:C75" si="1">SUM(B76:B78)</f>
        <v>168473.06699999998</v>
      </c>
      <c r="C75" s="22">
        <f t="shared" si="1"/>
        <v>168953.85700000002</v>
      </c>
      <c r="D75" s="22">
        <f>SUM(D76:D78)</f>
        <v>168882.11251396075</v>
      </c>
      <c r="E75" s="22">
        <f>SUM(E76:E78)</f>
        <v>173057.81533002126</v>
      </c>
      <c r="F75" s="22"/>
      <c r="G75" s="127" t="s">
        <v>45</v>
      </c>
      <c r="H75" s="21" t="s">
        <v>80</v>
      </c>
    </row>
    <row r="76" spans="1:8" ht="15" x14ac:dyDescent="0.4">
      <c r="A76" s="21" t="s">
        <v>319</v>
      </c>
      <c r="B76" s="22">
        <v>27109.607999999997</v>
      </c>
      <c r="C76" s="22">
        <v>27053.722000000002</v>
      </c>
      <c r="D76" s="22">
        <v>27049.430999929999</v>
      </c>
      <c r="E76" s="22">
        <v>27041.261999999999</v>
      </c>
      <c r="F76" s="22"/>
      <c r="G76" s="127" t="s">
        <v>45</v>
      </c>
      <c r="H76" s="21" t="s">
        <v>80</v>
      </c>
    </row>
    <row r="77" spans="1:8" ht="15" x14ac:dyDescent="0.4">
      <c r="A77" s="21" t="s">
        <v>320</v>
      </c>
      <c r="B77" s="22">
        <v>27505.555</v>
      </c>
      <c r="C77" s="22">
        <v>27639.598000000002</v>
      </c>
      <c r="D77" s="22">
        <v>27824.185832214738</v>
      </c>
      <c r="E77" s="22">
        <v>27947.012214870032</v>
      </c>
      <c r="F77" s="22"/>
      <c r="G77" s="127" t="s">
        <v>45</v>
      </c>
      <c r="H77" s="21" t="s">
        <v>80</v>
      </c>
    </row>
    <row r="78" spans="1:8" ht="17.5" x14ac:dyDescent="0.4">
      <c r="A78" s="21" t="s">
        <v>321</v>
      </c>
      <c r="B78" s="22">
        <v>113857.90399999999</v>
      </c>
      <c r="C78" s="22">
        <v>114260.537</v>
      </c>
      <c r="D78" s="22">
        <v>114008.49568181601</v>
      </c>
      <c r="E78" s="22">
        <v>118069.54111515124</v>
      </c>
      <c r="F78" s="22"/>
      <c r="G78" s="127" t="s">
        <v>45</v>
      </c>
      <c r="H78" s="21" t="s">
        <v>80</v>
      </c>
    </row>
    <row r="79" spans="1:8" ht="15" x14ac:dyDescent="0.4">
      <c r="A79" s="128" t="s">
        <v>322</v>
      </c>
      <c r="B79" s="60"/>
      <c r="C79" s="60"/>
      <c r="D79" s="60"/>
      <c r="E79" s="60"/>
      <c r="F79" s="60"/>
      <c r="G79" s="47"/>
      <c r="H79" s="47"/>
    </row>
    <row r="80" spans="1:8" ht="15" x14ac:dyDescent="0.4">
      <c r="A80" s="37"/>
      <c r="B80" s="122"/>
      <c r="C80" s="122"/>
      <c r="D80" s="122"/>
      <c r="E80" s="122"/>
      <c r="F80" s="122"/>
      <c r="G80" s="37"/>
      <c r="H80" s="37"/>
    </row>
    <row r="81" spans="1:8" ht="19" x14ac:dyDescent="0.5">
      <c r="A81" s="55" t="s">
        <v>202</v>
      </c>
      <c r="B81" s="56"/>
      <c r="C81" s="56"/>
      <c r="D81" s="56"/>
      <c r="E81" s="56"/>
      <c r="F81" s="56"/>
      <c r="G81" s="57"/>
      <c r="H81" s="57"/>
    </row>
    <row r="82" spans="1:8" ht="15" x14ac:dyDescent="0.4">
      <c r="A82" s="64" t="s">
        <v>87</v>
      </c>
      <c r="B82" s="65">
        <v>203.8</v>
      </c>
      <c r="C82" s="65">
        <v>212.2</v>
      </c>
      <c r="D82" s="65">
        <v>175.8</v>
      </c>
      <c r="E82" s="65">
        <v>206.9</v>
      </c>
      <c r="F82" s="65">
        <v>218.3</v>
      </c>
      <c r="G82" s="129" t="s">
        <v>32</v>
      </c>
      <c r="H82" s="64" t="s">
        <v>90</v>
      </c>
    </row>
    <row r="83" spans="1:8" ht="15" x14ac:dyDescent="0.4">
      <c r="A83" s="23" t="s">
        <v>88</v>
      </c>
      <c r="B83" s="24">
        <v>162.69999999999999</v>
      </c>
      <c r="C83" s="24">
        <v>166.4</v>
      </c>
      <c r="D83" s="24">
        <v>148.19999999999999</v>
      </c>
      <c r="E83" s="24">
        <v>170.6</v>
      </c>
      <c r="F83" s="24">
        <v>172.9</v>
      </c>
      <c r="G83" s="130" t="s">
        <v>32</v>
      </c>
      <c r="H83" s="23" t="s">
        <v>90</v>
      </c>
    </row>
    <row r="84" spans="1:8" ht="15" x14ac:dyDescent="0.4">
      <c r="A84" s="66" t="s">
        <v>89</v>
      </c>
      <c r="B84" s="67">
        <v>255.4</v>
      </c>
      <c r="C84" s="67">
        <v>269.7</v>
      </c>
      <c r="D84" s="67">
        <v>210.4</v>
      </c>
      <c r="E84" s="67">
        <v>252.4</v>
      </c>
      <c r="F84" s="67">
        <v>275.10000000000002</v>
      </c>
      <c r="G84" s="131" t="s">
        <v>32</v>
      </c>
      <c r="H84" s="66" t="s">
        <v>90</v>
      </c>
    </row>
    <row r="85" spans="1:8" ht="15" x14ac:dyDescent="0.4">
      <c r="A85" s="47"/>
      <c r="B85" s="68"/>
      <c r="C85" s="68"/>
      <c r="D85" s="68"/>
      <c r="E85" s="68"/>
      <c r="F85" s="68"/>
      <c r="G85" s="47"/>
      <c r="H85" s="47"/>
    </row>
    <row r="86" spans="1:8" ht="19" x14ac:dyDescent="0.5">
      <c r="A86" s="196" t="s">
        <v>204</v>
      </c>
      <c r="B86" s="196"/>
      <c r="C86" s="196"/>
      <c r="D86" s="196"/>
      <c r="E86" s="196"/>
      <c r="F86" s="196"/>
      <c r="G86" s="196"/>
      <c r="H86" s="196"/>
    </row>
    <row r="87" spans="1:8" ht="15" x14ac:dyDescent="0.4">
      <c r="A87" s="63" t="s">
        <v>199</v>
      </c>
      <c r="B87" s="69">
        <v>589113.15407066047</v>
      </c>
      <c r="C87" s="69">
        <v>583737.32300947257</v>
      </c>
      <c r="D87" s="69">
        <v>238487.36583240636</v>
      </c>
      <c r="E87" s="69">
        <v>242597.89721582184</v>
      </c>
      <c r="F87" s="69">
        <v>393441</v>
      </c>
      <c r="G87" s="149" t="s">
        <v>176</v>
      </c>
      <c r="H87" s="63" t="s">
        <v>177</v>
      </c>
    </row>
    <row r="88" spans="1:8" ht="15" x14ac:dyDescent="0.4">
      <c r="A88" s="63" t="s">
        <v>275</v>
      </c>
      <c r="B88" s="69">
        <v>126000602</v>
      </c>
      <c r="C88" s="69">
        <v>172937514</v>
      </c>
      <c r="D88" s="69">
        <v>71846771</v>
      </c>
      <c r="E88" s="69">
        <v>83134415</v>
      </c>
      <c r="F88" s="69">
        <v>130856213</v>
      </c>
      <c r="G88" s="149" t="s">
        <v>276</v>
      </c>
      <c r="H88" s="63"/>
    </row>
    <row r="89" spans="1:8" ht="15" hidden="1" x14ac:dyDescent="0.4">
      <c r="A89" s="63" t="s">
        <v>243</v>
      </c>
      <c r="B89" s="69"/>
      <c r="C89" s="69">
        <v>62</v>
      </c>
      <c r="D89" s="69">
        <v>59</v>
      </c>
      <c r="E89" s="69"/>
      <c r="F89" s="69"/>
      <c r="G89" s="149" t="s">
        <v>241</v>
      </c>
      <c r="H89" s="63" t="s">
        <v>242</v>
      </c>
    </row>
    <row r="90" spans="1:8" ht="15" hidden="1" x14ac:dyDescent="0.4">
      <c r="A90" s="63" t="s">
        <v>244</v>
      </c>
      <c r="B90" s="69"/>
      <c r="C90" s="119">
        <v>6.6799999999999998E-2</v>
      </c>
      <c r="D90" s="119">
        <v>7.7100000000000002E-2</v>
      </c>
      <c r="E90" s="69"/>
      <c r="F90" s="69"/>
      <c r="G90" s="149" t="s">
        <v>241</v>
      </c>
      <c r="H90" s="63" t="s">
        <v>245</v>
      </c>
    </row>
    <row r="91" spans="1:8" ht="15" hidden="1" x14ac:dyDescent="0.4">
      <c r="A91" s="63" t="s">
        <v>246</v>
      </c>
      <c r="B91" s="69"/>
      <c r="C91" s="119">
        <v>0.33090000000000003</v>
      </c>
      <c r="D91" s="119">
        <v>0.25559999999999999</v>
      </c>
      <c r="E91" s="69"/>
      <c r="F91" s="69"/>
      <c r="G91" s="149" t="s">
        <v>241</v>
      </c>
      <c r="H91" s="63" t="s">
        <v>247</v>
      </c>
    </row>
    <row r="92" spans="1:8" ht="15" hidden="1" x14ac:dyDescent="0.4">
      <c r="A92" s="63" t="s">
        <v>248</v>
      </c>
      <c r="B92" s="69"/>
      <c r="C92" s="119">
        <v>0.17299999999999999</v>
      </c>
      <c r="D92" s="119">
        <v>0.18459999999999999</v>
      </c>
      <c r="E92" s="69"/>
      <c r="F92" s="69"/>
      <c r="G92" s="149" t="s">
        <v>241</v>
      </c>
      <c r="H92" s="63" t="s">
        <v>249</v>
      </c>
    </row>
    <row r="93" spans="1:8" ht="15" hidden="1" x14ac:dyDescent="0.4">
      <c r="A93" s="63" t="s">
        <v>250</v>
      </c>
      <c r="B93" s="69"/>
      <c r="C93" s="119">
        <v>0.4536</v>
      </c>
      <c r="D93" s="119">
        <v>0.41320000000000001</v>
      </c>
      <c r="E93" s="69"/>
      <c r="F93" s="69"/>
      <c r="G93" s="149" t="s">
        <v>241</v>
      </c>
      <c r="H93" s="63" t="s">
        <v>251</v>
      </c>
    </row>
    <row r="94" spans="1:8" ht="15" hidden="1" x14ac:dyDescent="0.4">
      <c r="A94" s="63" t="s">
        <v>252</v>
      </c>
      <c r="B94" s="69"/>
      <c r="C94" s="119">
        <v>0.1056</v>
      </c>
      <c r="D94" s="119">
        <v>0.1118</v>
      </c>
      <c r="E94" s="69"/>
      <c r="F94" s="69"/>
      <c r="G94" s="149" t="s">
        <v>241</v>
      </c>
      <c r="H94" s="63" t="s">
        <v>253</v>
      </c>
    </row>
    <row r="95" spans="1:8" ht="15" hidden="1" x14ac:dyDescent="0.4">
      <c r="A95" s="63" t="s">
        <v>254</v>
      </c>
      <c r="B95" s="69"/>
      <c r="C95" s="119">
        <v>0.37890000000000001</v>
      </c>
      <c r="D95" s="119">
        <v>0.4052</v>
      </c>
      <c r="E95" s="69"/>
      <c r="F95" s="69"/>
      <c r="G95" s="149" t="s">
        <v>241</v>
      </c>
      <c r="H95" s="63" t="s">
        <v>255</v>
      </c>
    </row>
    <row r="96" spans="1:8" ht="15" hidden="1" x14ac:dyDescent="0.4">
      <c r="A96" s="63" t="s">
        <v>256</v>
      </c>
      <c r="B96" s="69"/>
      <c r="C96" s="120">
        <v>9.1</v>
      </c>
      <c r="D96" s="120">
        <v>8.6199999999999992</v>
      </c>
      <c r="E96" s="69"/>
      <c r="F96" s="69"/>
      <c r="G96" s="149" t="s">
        <v>241</v>
      </c>
      <c r="H96" s="63" t="s">
        <v>257</v>
      </c>
    </row>
    <row r="97" spans="1:8" ht="15" hidden="1" x14ac:dyDescent="0.4">
      <c r="A97" s="63" t="s">
        <v>258</v>
      </c>
      <c r="B97" s="69"/>
      <c r="C97" s="119">
        <v>0.22</v>
      </c>
      <c r="D97" s="119">
        <v>0.22550000000000001</v>
      </c>
      <c r="E97" s="69"/>
      <c r="F97" s="69"/>
      <c r="G97" s="149" t="s">
        <v>241</v>
      </c>
      <c r="H97" s="63" t="s">
        <v>259</v>
      </c>
    </row>
    <row r="98" spans="1:8" ht="15" hidden="1" x14ac:dyDescent="0.4">
      <c r="A98" s="197" t="s">
        <v>260</v>
      </c>
      <c r="B98" s="198"/>
      <c r="C98" s="198"/>
      <c r="D98" s="198"/>
      <c r="E98" s="198"/>
      <c r="F98" s="198"/>
      <c r="G98" s="199"/>
      <c r="H98" s="63" t="s">
        <v>261</v>
      </c>
    </row>
    <row r="99" spans="1:8" ht="15" hidden="1" x14ac:dyDescent="0.4">
      <c r="A99" s="63" t="s">
        <v>262</v>
      </c>
      <c r="B99" s="69"/>
      <c r="C99" s="119">
        <v>0.58299999999999996</v>
      </c>
      <c r="D99" s="119">
        <v>0.52300000000000002</v>
      </c>
      <c r="E99" s="69"/>
      <c r="F99" s="69"/>
      <c r="G99" s="149" t="s">
        <v>241</v>
      </c>
      <c r="H99" s="63"/>
    </row>
    <row r="100" spans="1:8" ht="15" hidden="1" x14ac:dyDescent="0.4">
      <c r="A100" s="63" t="s">
        <v>263</v>
      </c>
      <c r="B100" s="69"/>
      <c r="C100" s="119">
        <v>0.57799999999999996</v>
      </c>
      <c r="D100" s="119">
        <v>0.503</v>
      </c>
      <c r="E100" s="69"/>
      <c r="F100" s="69"/>
      <c r="G100" s="149" t="s">
        <v>241</v>
      </c>
      <c r="H100" s="63" t="s">
        <v>264</v>
      </c>
    </row>
    <row r="101" spans="1:8" ht="15" hidden="1" x14ac:dyDescent="0.4">
      <c r="A101" s="63" t="s">
        <v>266</v>
      </c>
      <c r="B101" s="69"/>
      <c r="C101" s="119">
        <v>0.48099999999999998</v>
      </c>
      <c r="D101" s="119">
        <v>0.47499999999999998</v>
      </c>
      <c r="E101" s="69"/>
      <c r="F101" s="69"/>
      <c r="G101" s="149" t="s">
        <v>241</v>
      </c>
      <c r="H101" s="63"/>
    </row>
    <row r="102" spans="1:8" ht="15" hidden="1" x14ac:dyDescent="0.4">
      <c r="A102" s="63" t="s">
        <v>265</v>
      </c>
      <c r="B102" s="69"/>
      <c r="C102" s="119">
        <v>0.41199999999999998</v>
      </c>
      <c r="D102" s="119">
        <v>0.44500000000000001</v>
      </c>
      <c r="E102" s="69"/>
      <c r="F102" s="69"/>
      <c r="G102" s="149" t="s">
        <v>241</v>
      </c>
      <c r="H102" s="63"/>
    </row>
    <row r="103" spans="1:8" ht="15" hidden="1" x14ac:dyDescent="0.4">
      <c r="A103" s="63" t="s">
        <v>267</v>
      </c>
      <c r="B103" s="69"/>
      <c r="C103" s="119">
        <v>0.47099999999999997</v>
      </c>
      <c r="D103" s="119">
        <v>0.437</v>
      </c>
      <c r="E103" s="69"/>
      <c r="F103" s="69"/>
      <c r="G103" s="149" t="s">
        <v>241</v>
      </c>
      <c r="H103" s="63"/>
    </row>
    <row r="104" spans="1:8" ht="15" hidden="1" x14ac:dyDescent="0.4">
      <c r="A104" s="197" t="s">
        <v>268</v>
      </c>
      <c r="B104" s="198"/>
      <c r="C104" s="198"/>
      <c r="D104" s="198"/>
      <c r="E104" s="198"/>
      <c r="F104" s="198"/>
      <c r="G104" s="199"/>
      <c r="H104" s="63" t="s">
        <v>269</v>
      </c>
    </row>
    <row r="105" spans="1:8" ht="15" hidden="1" x14ac:dyDescent="0.4">
      <c r="A105" s="63" t="s">
        <v>270</v>
      </c>
      <c r="B105" s="69"/>
      <c r="C105" s="119"/>
      <c r="D105" s="119">
        <v>0.114</v>
      </c>
      <c r="E105" s="69"/>
      <c r="F105" s="69"/>
      <c r="G105" s="149" t="s">
        <v>241</v>
      </c>
      <c r="H105" s="63"/>
    </row>
    <row r="106" spans="1:8" ht="15" hidden="1" x14ac:dyDescent="0.4">
      <c r="A106" s="63" t="s">
        <v>271</v>
      </c>
      <c r="B106" s="69"/>
      <c r="C106" s="119"/>
      <c r="D106" s="119">
        <v>0.5</v>
      </c>
      <c r="E106" s="69"/>
      <c r="F106" s="69"/>
      <c r="G106" s="149" t="s">
        <v>241</v>
      </c>
      <c r="H106" s="63"/>
    </row>
    <row r="107" spans="1:8" ht="15" hidden="1" x14ac:dyDescent="0.4">
      <c r="A107" s="63" t="s">
        <v>272</v>
      </c>
      <c r="B107" s="69"/>
      <c r="C107" s="119"/>
      <c r="D107" s="119">
        <v>0.25700000000000001</v>
      </c>
      <c r="E107" s="69"/>
      <c r="F107" s="69"/>
      <c r="G107" s="149" t="s">
        <v>241</v>
      </c>
      <c r="H107" s="63"/>
    </row>
    <row r="108" spans="1:8" ht="15" hidden="1" x14ac:dyDescent="0.4">
      <c r="A108" s="63" t="s">
        <v>273</v>
      </c>
      <c r="B108" s="69"/>
      <c r="C108" s="119"/>
      <c r="D108" s="119">
        <v>7.0000000000000007E-2</v>
      </c>
      <c r="E108" s="69"/>
      <c r="F108" s="69"/>
      <c r="G108" s="149" t="s">
        <v>241</v>
      </c>
      <c r="H108" s="63"/>
    </row>
    <row r="109" spans="1:8" ht="15" hidden="1" x14ac:dyDescent="0.4">
      <c r="A109" s="63" t="s">
        <v>274</v>
      </c>
      <c r="B109" s="69"/>
      <c r="C109" s="119"/>
      <c r="D109" s="119">
        <v>5.8000000000000003E-2</v>
      </c>
      <c r="E109" s="69"/>
      <c r="F109" s="69"/>
      <c r="G109" s="149" t="s">
        <v>241</v>
      </c>
      <c r="H109" s="63"/>
    </row>
    <row r="110" spans="1:8" ht="15" x14ac:dyDescent="0.4">
      <c r="A110" s="47"/>
      <c r="B110" s="73"/>
      <c r="C110" s="73"/>
      <c r="D110" s="73"/>
      <c r="E110" s="73"/>
      <c r="F110" s="73"/>
      <c r="G110" s="74"/>
      <c r="H110" s="47"/>
    </row>
    <row r="111" spans="1:8" s="2" customFormat="1" ht="19" x14ac:dyDescent="0.5">
      <c r="A111" s="196" t="s">
        <v>134</v>
      </c>
      <c r="B111" s="196"/>
      <c r="C111" s="196"/>
      <c r="D111" s="196"/>
      <c r="E111" s="196"/>
      <c r="F111" s="196"/>
      <c r="G111" s="196"/>
      <c r="H111" s="196"/>
    </row>
    <row r="112" spans="1:8" s="2" customFormat="1" ht="15" x14ac:dyDescent="0.4">
      <c r="A112" s="72" t="s">
        <v>205</v>
      </c>
      <c r="B112" s="75">
        <v>68146</v>
      </c>
      <c r="C112" s="75">
        <v>76077</v>
      </c>
      <c r="D112" s="75">
        <v>78039</v>
      </c>
      <c r="E112" s="75">
        <v>86117</v>
      </c>
      <c r="F112" s="75">
        <v>91057</v>
      </c>
      <c r="G112" s="150" t="s">
        <v>32</v>
      </c>
      <c r="H112" s="72" t="s">
        <v>133</v>
      </c>
    </row>
    <row r="113" spans="1:8" s="2" customFormat="1" ht="15" x14ac:dyDescent="0.4">
      <c r="A113" s="32" t="s">
        <v>125</v>
      </c>
      <c r="B113" s="33">
        <v>1838</v>
      </c>
      <c r="C113" s="33">
        <v>1734</v>
      </c>
      <c r="D113" s="33">
        <v>2492</v>
      </c>
      <c r="E113" s="33">
        <v>2043</v>
      </c>
      <c r="F113" s="33">
        <v>1968</v>
      </c>
      <c r="G113" s="151" t="s">
        <v>32</v>
      </c>
      <c r="H113" s="32" t="s">
        <v>129</v>
      </c>
    </row>
    <row r="114" spans="1:8" s="2" customFormat="1" ht="15" x14ac:dyDescent="0.4">
      <c r="A114" s="32" t="s">
        <v>126</v>
      </c>
      <c r="B114" s="33">
        <v>1276</v>
      </c>
      <c r="C114" s="33">
        <v>951</v>
      </c>
      <c r="D114" s="33">
        <v>194</v>
      </c>
      <c r="E114" s="33">
        <v>247</v>
      </c>
      <c r="F114" s="33">
        <v>1881</v>
      </c>
      <c r="G114" s="151" t="s">
        <v>32</v>
      </c>
      <c r="H114" s="32" t="s">
        <v>130</v>
      </c>
    </row>
    <row r="115" spans="1:8" s="2" customFormat="1" ht="15" x14ac:dyDescent="0.4">
      <c r="A115" s="32" t="s">
        <v>127</v>
      </c>
      <c r="B115" s="34">
        <v>2.7E-2</v>
      </c>
      <c r="C115" s="34">
        <v>2.3E-2</v>
      </c>
      <c r="D115" s="34">
        <v>3.2000000000000001E-2</v>
      </c>
      <c r="E115" s="34">
        <v>2.4E-2</v>
      </c>
      <c r="F115" s="34">
        <f>+F113/F112</f>
        <v>2.1612835915964725E-2</v>
      </c>
      <c r="G115" s="151" t="s">
        <v>32</v>
      </c>
      <c r="H115" s="32" t="s">
        <v>131</v>
      </c>
    </row>
    <row r="116" spans="1:8" s="2" customFormat="1" ht="15" x14ac:dyDescent="0.4">
      <c r="A116" s="93" t="s">
        <v>128</v>
      </c>
      <c r="B116" s="95">
        <v>1.9E-2</v>
      </c>
      <c r="C116" s="95">
        <v>1.3000000000000001E-2</v>
      </c>
      <c r="D116" s="95">
        <v>2E-3</v>
      </c>
      <c r="E116" s="95">
        <v>3.0000000000000001E-3</v>
      </c>
      <c r="F116" s="95">
        <f>+F114/F112</f>
        <v>2.0657390425777262E-2</v>
      </c>
      <c r="G116" s="152" t="s">
        <v>32</v>
      </c>
      <c r="H116" s="93" t="s">
        <v>132</v>
      </c>
    </row>
    <row r="117" spans="1:8" s="2" customFormat="1" ht="15" x14ac:dyDescent="0.4">
      <c r="A117" s="47"/>
      <c r="B117" s="49"/>
      <c r="C117" s="49"/>
      <c r="D117" s="49"/>
      <c r="E117" s="184"/>
      <c r="F117" s="182"/>
      <c r="G117" s="181"/>
      <c r="H117" s="47"/>
    </row>
    <row r="118" spans="1:8" s="2" customFormat="1" ht="19" x14ac:dyDescent="0.5">
      <c r="A118" s="196" t="s">
        <v>289</v>
      </c>
      <c r="B118" s="196"/>
      <c r="C118" s="196"/>
      <c r="D118" s="196"/>
      <c r="E118" s="196"/>
      <c r="F118" s="196"/>
      <c r="G118" s="196"/>
      <c r="H118" s="196"/>
    </row>
    <row r="119" spans="1:8" s="2" customFormat="1" ht="15" x14ac:dyDescent="0.4">
      <c r="A119" s="70" t="s">
        <v>167</v>
      </c>
      <c r="B119" s="71">
        <v>4.2999999999999997E-2</v>
      </c>
      <c r="C119" s="71">
        <v>9.7000000000000003E-2</v>
      </c>
      <c r="D119" s="71">
        <v>0.128</v>
      </c>
      <c r="E119" s="71">
        <v>0.1178</v>
      </c>
      <c r="F119" s="71">
        <v>0.10299999999999999</v>
      </c>
      <c r="G119" s="153" t="s">
        <v>45</v>
      </c>
      <c r="H119" s="70"/>
    </row>
    <row r="120" spans="1:8" s="2" customFormat="1" ht="15" customHeight="1" x14ac:dyDescent="0.4">
      <c r="A120" s="35" t="s">
        <v>168</v>
      </c>
      <c r="B120" s="36"/>
      <c r="C120" s="36">
        <v>0.3</v>
      </c>
      <c r="D120" s="36"/>
      <c r="E120" s="36"/>
      <c r="F120" s="36"/>
      <c r="G120" s="154" t="s">
        <v>175</v>
      </c>
      <c r="H120" s="35"/>
    </row>
    <row r="121" spans="1:8" s="2" customFormat="1" ht="13.5" customHeight="1" x14ac:dyDescent="0.4">
      <c r="A121" s="35" t="s">
        <v>169</v>
      </c>
      <c r="B121" s="36"/>
      <c r="C121" s="36">
        <v>0.45200000000000001</v>
      </c>
      <c r="D121" s="36"/>
      <c r="E121" s="36"/>
      <c r="F121" s="36"/>
      <c r="G121" s="154" t="s">
        <v>174</v>
      </c>
      <c r="H121" s="35"/>
    </row>
    <row r="122" spans="1:8" s="2" customFormat="1" ht="15" x14ac:dyDescent="0.4">
      <c r="A122" s="35" t="s">
        <v>170</v>
      </c>
      <c r="B122" s="36"/>
      <c r="C122" s="36">
        <v>0.21199999999999999</v>
      </c>
      <c r="D122" s="36"/>
      <c r="E122" s="36"/>
      <c r="F122" s="36"/>
      <c r="G122" s="154" t="s">
        <v>172</v>
      </c>
      <c r="H122" s="35"/>
    </row>
    <row r="123" spans="1:8" s="2" customFormat="1" ht="14.5" customHeight="1" x14ac:dyDescent="0.4">
      <c r="A123" s="77" t="s">
        <v>171</v>
      </c>
      <c r="B123" s="78"/>
      <c r="C123" s="78">
        <v>0.2</v>
      </c>
      <c r="D123" s="78"/>
      <c r="E123" s="78"/>
      <c r="F123" s="78"/>
      <c r="G123" s="155" t="s">
        <v>173</v>
      </c>
      <c r="H123" s="77"/>
    </row>
    <row r="124" spans="1:8" s="2" customFormat="1" ht="15" x14ac:dyDescent="0.4">
      <c r="A124" s="47"/>
      <c r="B124" s="49"/>
      <c r="C124" s="49"/>
      <c r="D124" s="49"/>
      <c r="E124" s="49"/>
      <c r="F124" s="49"/>
      <c r="G124" s="47"/>
      <c r="H124" s="47"/>
    </row>
    <row r="125" spans="1:8" s="2" customFormat="1" ht="19" x14ac:dyDescent="0.5">
      <c r="A125" s="196" t="s">
        <v>288</v>
      </c>
      <c r="B125" s="196"/>
      <c r="C125" s="196"/>
      <c r="D125" s="196"/>
      <c r="E125" s="196"/>
      <c r="F125" s="196"/>
      <c r="G125" s="196"/>
      <c r="H125" s="196"/>
    </row>
    <row r="126" spans="1:8" s="2" customFormat="1" ht="15" x14ac:dyDescent="0.4">
      <c r="A126" s="50" t="s">
        <v>156</v>
      </c>
      <c r="B126" s="76">
        <v>9.8310032448341994E-4</v>
      </c>
      <c r="C126" s="76">
        <v>2.1702135229206567E-3</v>
      </c>
      <c r="D126" s="76">
        <v>4.6206731153569432E-3</v>
      </c>
      <c r="E126" s="76">
        <v>8.3261326115444262E-3</v>
      </c>
      <c r="F126" s="76">
        <v>1.5094934748201843E-2</v>
      </c>
      <c r="G126" s="156" t="s">
        <v>84</v>
      </c>
      <c r="H126" s="50"/>
    </row>
    <row r="127" spans="1:8" s="2" customFormat="1" ht="15" x14ac:dyDescent="0.4">
      <c r="A127" s="15" t="s">
        <v>138</v>
      </c>
      <c r="B127" s="27"/>
      <c r="C127" s="27">
        <v>1.1885438631088728E-2</v>
      </c>
      <c r="D127" s="27">
        <v>3.1860705483263987E-2</v>
      </c>
      <c r="E127" s="27">
        <v>7.0667512984187442E-2</v>
      </c>
      <c r="F127" s="27">
        <v>0.10603781488604125</v>
      </c>
      <c r="G127" s="157" t="s">
        <v>135</v>
      </c>
      <c r="H127" s="15"/>
    </row>
    <row r="128" spans="1:8" s="2" customFormat="1" ht="15" x14ac:dyDescent="0.4">
      <c r="A128" s="15" t="s">
        <v>139</v>
      </c>
      <c r="B128" s="27"/>
      <c r="C128" s="27">
        <v>3.9213257097303281E-3</v>
      </c>
      <c r="D128" s="27">
        <v>6.5121441197764111E-3</v>
      </c>
      <c r="E128" s="27">
        <v>7.8761911559191156E-3</v>
      </c>
      <c r="F128" s="27">
        <v>1.6410389808425855E-2</v>
      </c>
      <c r="G128" s="157" t="s">
        <v>136</v>
      </c>
      <c r="H128" s="15"/>
    </row>
    <row r="129" spans="1:8" s="2" customFormat="1" ht="15" x14ac:dyDescent="0.4">
      <c r="A129" s="15" t="s">
        <v>140</v>
      </c>
      <c r="B129" s="27"/>
      <c r="C129" s="27">
        <v>1.9063094892276113E-2</v>
      </c>
      <c r="D129" s="27">
        <v>2.5306725642828189E-2</v>
      </c>
      <c r="E129" s="27">
        <v>4.5066415022903213E-2</v>
      </c>
      <c r="F129" s="27">
        <v>4.5385695041511145E-2</v>
      </c>
      <c r="G129" s="157" t="s">
        <v>137</v>
      </c>
      <c r="H129" s="15"/>
    </row>
    <row r="130" spans="1:8" s="2" customFormat="1" ht="15" x14ac:dyDescent="0.4">
      <c r="A130" s="15" t="s">
        <v>143</v>
      </c>
      <c r="B130" s="27"/>
      <c r="C130" s="27"/>
      <c r="D130" s="27">
        <v>0.24757442608117464</v>
      </c>
      <c r="E130" s="27">
        <v>0.42370000000000002</v>
      </c>
      <c r="F130" s="27">
        <v>0.48983011724557757</v>
      </c>
      <c r="G130" s="157" t="s">
        <v>164</v>
      </c>
      <c r="H130" s="15"/>
    </row>
    <row r="131" spans="1:8" s="2" customFormat="1" ht="15" x14ac:dyDescent="0.4">
      <c r="A131" s="15" t="s">
        <v>160</v>
      </c>
      <c r="B131" s="27"/>
      <c r="C131" s="27"/>
      <c r="D131" s="27">
        <v>0.21488887461381551</v>
      </c>
      <c r="E131" s="27">
        <v>0.3574</v>
      </c>
      <c r="F131" s="27">
        <v>0.43317386456163526</v>
      </c>
      <c r="G131" s="157" t="s">
        <v>164</v>
      </c>
      <c r="H131" s="15"/>
    </row>
    <row r="132" spans="1:8" s="2" customFormat="1" ht="15" x14ac:dyDescent="0.4">
      <c r="A132" s="46" t="s">
        <v>161</v>
      </c>
      <c r="B132" s="80"/>
      <c r="C132" s="80"/>
      <c r="D132" s="80">
        <v>0.83401691511328602</v>
      </c>
      <c r="E132" s="80">
        <v>0.9173</v>
      </c>
      <c r="F132" s="80">
        <v>0.94401390474333013</v>
      </c>
      <c r="G132" s="158" t="s">
        <v>164</v>
      </c>
      <c r="H132" s="46"/>
    </row>
    <row r="133" spans="1:8" s="2" customFormat="1" ht="15" x14ac:dyDescent="0.4">
      <c r="A133" s="47"/>
      <c r="B133" s="49"/>
      <c r="C133" s="49"/>
      <c r="D133" s="49"/>
      <c r="E133" s="49"/>
      <c r="F133" s="49"/>
      <c r="G133" s="47"/>
      <c r="H133" s="47"/>
    </row>
    <row r="134" spans="1:8" s="2" customFormat="1" ht="19" x14ac:dyDescent="0.5">
      <c r="A134" s="196" t="s">
        <v>287</v>
      </c>
      <c r="B134" s="196"/>
      <c r="C134" s="196"/>
      <c r="D134" s="196"/>
      <c r="E134" s="196"/>
      <c r="F134" s="196"/>
      <c r="G134" s="196"/>
      <c r="H134" s="196"/>
    </row>
    <row r="135" spans="1:8" s="2" customFormat="1" ht="15" x14ac:dyDescent="0.4">
      <c r="A135" s="79" t="s">
        <v>156</v>
      </c>
      <c r="B135" s="177">
        <v>4.6144254382724759</v>
      </c>
      <c r="C135" s="177">
        <v>4.6774769806659444</v>
      </c>
      <c r="D135" s="177">
        <v>3.5056562499999999</v>
      </c>
      <c r="E135" s="177">
        <v>4.7555185204289332</v>
      </c>
      <c r="F135" s="177">
        <v>4.7853000000000003</v>
      </c>
      <c r="G135" s="159" t="s">
        <v>85</v>
      </c>
      <c r="H135" s="79"/>
    </row>
    <row r="136" spans="1:8" s="2" customFormat="1" ht="15" x14ac:dyDescent="0.4">
      <c r="A136" s="9" t="s">
        <v>138</v>
      </c>
      <c r="B136" s="178"/>
      <c r="C136" s="178">
        <v>5.6086725274725282</v>
      </c>
      <c r="D136" s="178">
        <v>3.3967170191339378</v>
      </c>
      <c r="E136" s="178">
        <v>4.1924602387777083</v>
      </c>
      <c r="F136" s="178">
        <v>4.2545679999999999</v>
      </c>
      <c r="G136" s="160" t="s">
        <v>135</v>
      </c>
      <c r="H136" s="9"/>
    </row>
    <row r="137" spans="1:8" s="2" customFormat="1" ht="15" x14ac:dyDescent="0.4">
      <c r="A137" s="9" t="s">
        <v>139</v>
      </c>
      <c r="B137" s="178"/>
      <c r="C137" s="178">
        <v>18.763007651140807</v>
      </c>
      <c r="D137" s="178">
        <v>12.406193272824346</v>
      </c>
      <c r="E137" s="178">
        <v>18.964950149038955</v>
      </c>
      <c r="F137" s="178">
        <v>19.148295000000001</v>
      </c>
      <c r="G137" s="160" t="s">
        <v>136</v>
      </c>
      <c r="H137" s="9"/>
    </row>
    <row r="138" spans="1:8" s="2" customFormat="1" ht="15" x14ac:dyDescent="0.4">
      <c r="A138" s="9" t="s">
        <v>140</v>
      </c>
      <c r="B138" s="178"/>
      <c r="C138" s="178">
        <v>10.401353455123113</v>
      </c>
      <c r="D138" s="178">
        <v>6.2911410459587955</v>
      </c>
      <c r="E138" s="178">
        <v>8.0496992937865386</v>
      </c>
      <c r="F138" s="178">
        <v>6.9542609999999998</v>
      </c>
      <c r="G138" s="160" t="s">
        <v>137</v>
      </c>
      <c r="H138" s="9"/>
    </row>
    <row r="139" spans="1:8" s="2" customFormat="1" ht="15" x14ac:dyDescent="0.4">
      <c r="A139" s="9" t="s">
        <v>141</v>
      </c>
      <c r="B139" s="178"/>
      <c r="C139" s="178">
        <v>7.1593878451026063</v>
      </c>
      <c r="D139" s="178">
        <v>4.3234104046242772</v>
      </c>
      <c r="E139" s="178">
        <v>6.0431157558106339</v>
      </c>
      <c r="F139" s="178">
        <v>7.0345219999999999</v>
      </c>
      <c r="G139" s="160" t="s">
        <v>142</v>
      </c>
      <c r="H139" s="9"/>
    </row>
    <row r="140" spans="1:8" s="2" customFormat="1" ht="15" x14ac:dyDescent="0.4">
      <c r="A140" s="9" t="s">
        <v>143</v>
      </c>
      <c r="B140" s="178"/>
      <c r="C140" s="178"/>
      <c r="D140" s="178">
        <v>35.082281900026082</v>
      </c>
      <c r="E140" s="178">
        <v>35.087209576050782</v>
      </c>
      <c r="F140" s="178">
        <v>31.853118204644574</v>
      </c>
      <c r="G140" s="160" t="s">
        <v>162</v>
      </c>
      <c r="H140" s="9"/>
    </row>
    <row r="141" spans="1:8" s="2" customFormat="1" ht="15" x14ac:dyDescent="0.4">
      <c r="A141" s="9" t="s">
        <v>160</v>
      </c>
      <c r="B141" s="178"/>
      <c r="C141" s="178"/>
      <c r="D141" s="178">
        <v>24.451433893288922</v>
      </c>
      <c r="E141" s="178">
        <v>24.389579140165342</v>
      </c>
      <c r="F141" s="178">
        <v>22.537977612886298</v>
      </c>
      <c r="G141" s="160" t="s">
        <v>162</v>
      </c>
      <c r="H141" s="9"/>
    </row>
    <row r="142" spans="1:8" s="2" customFormat="1" ht="15" x14ac:dyDescent="0.4">
      <c r="A142" s="9" t="s">
        <v>161</v>
      </c>
      <c r="B142" s="178"/>
      <c r="C142" s="178"/>
      <c r="D142" s="178">
        <v>26.345578454350004</v>
      </c>
      <c r="E142" s="178">
        <v>26.22933062084973</v>
      </c>
      <c r="F142" s="178">
        <v>32.132600962158776</v>
      </c>
      <c r="G142" s="160" t="s">
        <v>162</v>
      </c>
      <c r="H142" s="9"/>
    </row>
    <row r="143" spans="1:8" s="2" customFormat="1" ht="15" x14ac:dyDescent="0.4">
      <c r="A143" s="9" t="s">
        <v>361</v>
      </c>
      <c r="B143" s="178"/>
      <c r="C143" s="178"/>
      <c r="D143" s="178">
        <v>17.983583158960965</v>
      </c>
      <c r="E143" s="178">
        <v>17.958511305005338</v>
      </c>
      <c r="F143" s="178">
        <v>17.148386770336142</v>
      </c>
      <c r="G143" s="160" t="s">
        <v>162</v>
      </c>
      <c r="H143" s="9"/>
    </row>
    <row r="144" spans="1:8" s="2" customFormat="1" ht="15" x14ac:dyDescent="0.4">
      <c r="A144" s="47"/>
      <c r="B144" s="49"/>
      <c r="C144" s="49"/>
      <c r="D144" s="49"/>
      <c r="E144" s="49"/>
      <c r="F144" s="49"/>
      <c r="G144" s="47"/>
      <c r="H144" s="47"/>
    </row>
    <row r="145" spans="1:8" s="2" customFormat="1" ht="19" x14ac:dyDescent="0.5">
      <c r="A145" s="196" t="s">
        <v>285</v>
      </c>
      <c r="B145" s="196"/>
      <c r="C145" s="196"/>
      <c r="D145" s="196"/>
      <c r="E145" s="196"/>
      <c r="F145" s="196"/>
      <c r="G145" s="196"/>
      <c r="H145" s="196"/>
    </row>
    <row r="146" spans="1:8" s="2" customFormat="1" ht="15" x14ac:dyDescent="0.4">
      <c r="A146" s="81" t="s">
        <v>156</v>
      </c>
      <c r="B146" s="82">
        <v>76.784368872462153</v>
      </c>
      <c r="C146" s="82">
        <v>79.986031250000011</v>
      </c>
      <c r="D146" s="82">
        <v>79.913048297389423</v>
      </c>
      <c r="E146" s="82">
        <v>82.549353867002409</v>
      </c>
      <c r="F146" s="82"/>
      <c r="G146" s="161" t="s">
        <v>86</v>
      </c>
      <c r="H146" s="81"/>
    </row>
    <row r="147" spans="1:8" s="2" customFormat="1" ht="15" x14ac:dyDescent="0.4">
      <c r="A147" s="8" t="s">
        <v>138</v>
      </c>
      <c r="B147" s="82">
        <v>107.64880499343479</v>
      </c>
      <c r="C147" s="82">
        <v>110.83591052050377</v>
      </c>
      <c r="D147" s="82">
        <v>113.38577035059569</v>
      </c>
      <c r="E147" s="82">
        <v>116.84981502083393</v>
      </c>
      <c r="F147" s="82"/>
      <c r="G147" s="162" t="s">
        <v>135</v>
      </c>
      <c r="H147" s="8"/>
    </row>
    <row r="148" spans="1:8" s="2" customFormat="1" ht="15" x14ac:dyDescent="0.4">
      <c r="A148" s="8" t="s">
        <v>139</v>
      </c>
      <c r="B148" s="82">
        <v>195.65366658611001</v>
      </c>
      <c r="C148" s="82">
        <v>201.79352771351</v>
      </c>
      <c r="D148" s="82">
        <v>196.61220485715</v>
      </c>
      <c r="E148" s="82"/>
      <c r="F148" s="82"/>
      <c r="G148" s="162" t="s">
        <v>163</v>
      </c>
      <c r="H148" s="8"/>
    </row>
    <row r="149" spans="1:8" s="2" customFormat="1" ht="15" x14ac:dyDescent="0.4">
      <c r="A149" s="8" t="s">
        <v>140</v>
      </c>
      <c r="B149" s="82">
        <v>256.01444485858002</v>
      </c>
      <c r="C149" s="82">
        <v>272.07927940475003</v>
      </c>
      <c r="D149" s="82">
        <v>272.86400996959998</v>
      </c>
      <c r="E149" s="82"/>
      <c r="F149" s="82"/>
      <c r="G149" s="162" t="s">
        <v>163</v>
      </c>
      <c r="H149" s="8"/>
    </row>
    <row r="150" spans="1:8" s="2" customFormat="1" ht="15" x14ac:dyDescent="0.4">
      <c r="A150" s="8" t="s">
        <v>141</v>
      </c>
      <c r="B150" s="82">
        <v>124.98037948657699</v>
      </c>
      <c r="C150" s="82">
        <v>130.58982658959536</v>
      </c>
      <c r="D150" s="82">
        <v>134.90745664739885</v>
      </c>
      <c r="E150" s="82">
        <v>134.09794553794782</v>
      </c>
      <c r="F150" s="82"/>
      <c r="G150" s="162" t="s">
        <v>142</v>
      </c>
      <c r="H150" s="8"/>
    </row>
    <row r="151" spans="1:8" s="2" customFormat="1" ht="15" x14ac:dyDescent="0.4">
      <c r="A151" s="8" t="s">
        <v>143</v>
      </c>
      <c r="B151" s="82">
        <v>560.57610071152999</v>
      </c>
      <c r="C151" s="82">
        <v>566.78427229493002</v>
      </c>
      <c r="D151" s="82">
        <v>573.23013039622003</v>
      </c>
      <c r="E151" s="82"/>
      <c r="F151" s="82"/>
      <c r="G151" s="162" t="s">
        <v>163</v>
      </c>
      <c r="H151" s="8"/>
    </row>
    <row r="152" spans="1:8" s="2" customFormat="1" ht="15" x14ac:dyDescent="0.4">
      <c r="A152" s="8" t="s">
        <v>160</v>
      </c>
      <c r="B152" s="82">
        <v>556.18503074352998</v>
      </c>
      <c r="C152" s="82">
        <v>558.35440405398003</v>
      </c>
      <c r="D152" s="82">
        <v>553.62178617502002</v>
      </c>
      <c r="E152" s="82"/>
      <c r="F152" s="82"/>
      <c r="G152" s="162" t="s">
        <v>163</v>
      </c>
      <c r="H152" s="8"/>
    </row>
    <row r="153" spans="1:8" s="2" customFormat="1" ht="15" x14ac:dyDescent="0.4">
      <c r="A153" s="8" t="s">
        <v>144</v>
      </c>
      <c r="B153" s="82">
        <v>406.43203703371</v>
      </c>
      <c r="C153" s="82">
        <v>395.91467611242001</v>
      </c>
      <c r="D153" s="82"/>
      <c r="E153" s="82"/>
      <c r="F153" s="82"/>
      <c r="G153" s="162" t="s">
        <v>163</v>
      </c>
      <c r="H153" s="8"/>
    </row>
    <row r="154" spans="1:8" s="2" customFormat="1" ht="15" x14ac:dyDescent="0.4">
      <c r="A154" s="8" t="s">
        <v>165</v>
      </c>
      <c r="B154" s="82">
        <v>645.76354611319005</v>
      </c>
      <c r="C154" s="82">
        <v>662.07668589443006</v>
      </c>
      <c r="D154" s="82">
        <v>666.92176278335</v>
      </c>
      <c r="E154" s="82"/>
      <c r="F154" s="82"/>
      <c r="G154" s="162" t="s">
        <v>163</v>
      </c>
      <c r="H154" s="8"/>
    </row>
    <row r="155" spans="1:8" s="2" customFormat="1" ht="15" x14ac:dyDescent="0.4">
      <c r="A155" s="85" t="s">
        <v>166</v>
      </c>
      <c r="B155" s="82">
        <v>488.45397619993997</v>
      </c>
      <c r="C155" s="82">
        <v>491.24037457399999</v>
      </c>
      <c r="D155" s="82">
        <v>494.25254792505001</v>
      </c>
      <c r="E155" s="82"/>
      <c r="F155" s="82"/>
      <c r="G155" s="163" t="s">
        <v>163</v>
      </c>
      <c r="H155" s="85"/>
    </row>
    <row r="156" spans="1:8" s="2" customFormat="1" ht="15" x14ac:dyDescent="0.4">
      <c r="A156" s="85" t="s">
        <v>361</v>
      </c>
      <c r="B156" s="82">
        <v>514.42962412255997</v>
      </c>
      <c r="C156" s="82">
        <v>521.03313053993998</v>
      </c>
      <c r="D156" s="82"/>
      <c r="E156" s="82"/>
      <c r="F156" s="82"/>
      <c r="G156" s="163" t="s">
        <v>163</v>
      </c>
      <c r="H156" s="85"/>
    </row>
    <row r="157" spans="1:8" s="2" customFormat="1" ht="15" x14ac:dyDescent="0.4">
      <c r="A157" s="47"/>
      <c r="B157" s="49"/>
      <c r="C157" s="49"/>
      <c r="D157" s="49"/>
      <c r="E157" s="49"/>
      <c r="F157" s="49"/>
      <c r="G157" s="47"/>
      <c r="H157" s="47"/>
    </row>
    <row r="158" spans="1:8" s="2" customFormat="1" ht="19" x14ac:dyDescent="0.5">
      <c r="A158" s="196" t="s">
        <v>286</v>
      </c>
      <c r="B158" s="196"/>
      <c r="C158" s="196"/>
      <c r="D158" s="196"/>
      <c r="E158" s="196"/>
      <c r="F158" s="196"/>
      <c r="G158" s="196"/>
      <c r="H158" s="196"/>
    </row>
    <row r="159" spans="1:8" s="2" customFormat="1" ht="15" x14ac:dyDescent="0.4">
      <c r="A159" s="83" t="s">
        <v>156</v>
      </c>
      <c r="B159" s="84">
        <v>14.147176527935947</v>
      </c>
      <c r="C159" s="84">
        <v>13.813791640173235</v>
      </c>
      <c r="D159" s="84">
        <v>13.714310044166846</v>
      </c>
      <c r="E159" s="84">
        <v>13.391996108257914</v>
      </c>
      <c r="F159" s="84">
        <v>12.916989257195302</v>
      </c>
      <c r="G159" s="164" t="s">
        <v>84</v>
      </c>
      <c r="H159" s="83"/>
    </row>
    <row r="160" spans="1:8" s="2" customFormat="1" ht="15" x14ac:dyDescent="0.4">
      <c r="A160" s="19" t="s">
        <v>138</v>
      </c>
      <c r="B160" s="29"/>
      <c r="C160" s="175">
        <v>14.9</v>
      </c>
      <c r="D160" s="175"/>
      <c r="E160" s="29">
        <v>17.5</v>
      </c>
      <c r="F160" s="29"/>
      <c r="G160" s="165" t="s">
        <v>135</v>
      </c>
      <c r="H160" s="19"/>
    </row>
    <row r="161" spans="1:8" s="2" customFormat="1" ht="15" x14ac:dyDescent="0.4">
      <c r="A161" s="19" t="s">
        <v>139</v>
      </c>
      <c r="B161" s="29"/>
      <c r="C161" s="175">
        <v>10</v>
      </c>
      <c r="D161" s="175"/>
      <c r="E161" s="29">
        <v>9.4</v>
      </c>
      <c r="F161" s="29"/>
      <c r="G161" s="165" t="s">
        <v>136</v>
      </c>
      <c r="H161" s="19"/>
    </row>
    <row r="162" spans="1:8" s="2" customFormat="1" ht="15" x14ac:dyDescent="0.4">
      <c r="A162" s="19" t="s">
        <v>140</v>
      </c>
      <c r="B162" s="29"/>
      <c r="C162" s="175">
        <v>15.3</v>
      </c>
      <c r="D162" s="175"/>
      <c r="E162" s="29">
        <v>15</v>
      </c>
      <c r="F162" s="29"/>
      <c r="G162" s="165" t="s">
        <v>137</v>
      </c>
      <c r="H162" s="19"/>
    </row>
    <row r="163" spans="1:8" s="2" customFormat="1" ht="15" x14ac:dyDescent="0.4">
      <c r="A163" s="19" t="s">
        <v>141</v>
      </c>
      <c r="B163" s="29"/>
      <c r="C163" s="175">
        <v>11</v>
      </c>
      <c r="D163" s="175"/>
      <c r="E163" s="29">
        <v>15.9</v>
      </c>
      <c r="F163" s="29"/>
      <c r="G163" s="165" t="s">
        <v>142</v>
      </c>
      <c r="H163" s="19"/>
    </row>
    <row r="164" spans="1:8" s="2" customFormat="1" ht="15" x14ac:dyDescent="0.4">
      <c r="A164" s="19" t="s">
        <v>143</v>
      </c>
      <c r="B164" s="29"/>
      <c r="C164" s="175">
        <v>9.5</v>
      </c>
      <c r="D164" s="175"/>
      <c r="E164" s="29"/>
      <c r="F164" s="29"/>
      <c r="G164" s="165" t="s">
        <v>146</v>
      </c>
      <c r="H164" s="19"/>
    </row>
    <row r="165" spans="1:8" s="2" customFormat="1" ht="15" x14ac:dyDescent="0.4">
      <c r="A165" s="19" t="s">
        <v>144</v>
      </c>
      <c r="B165" s="29"/>
      <c r="C165" s="175">
        <v>11.8</v>
      </c>
      <c r="D165" s="175"/>
      <c r="E165" s="29"/>
      <c r="F165" s="29"/>
      <c r="G165" s="165" t="s">
        <v>146</v>
      </c>
      <c r="H165" s="19"/>
    </row>
    <row r="166" spans="1:8" s="2" customFormat="1" ht="15" x14ac:dyDescent="0.4">
      <c r="A166" s="58" t="s">
        <v>145</v>
      </c>
      <c r="B166" s="88"/>
      <c r="C166" s="176">
        <v>8.65</v>
      </c>
      <c r="D166" s="176"/>
      <c r="E166" s="88"/>
      <c r="F166" s="88"/>
      <c r="G166" s="166" t="s">
        <v>146</v>
      </c>
      <c r="H166" s="58"/>
    </row>
    <row r="167" spans="1:8" s="2" customFormat="1" ht="15" x14ac:dyDescent="0.4">
      <c r="A167" s="47"/>
      <c r="B167" s="49"/>
      <c r="C167" s="49"/>
      <c r="D167" s="49"/>
      <c r="E167" s="49"/>
      <c r="F167" s="49"/>
      <c r="G167" s="47"/>
      <c r="H167" s="47"/>
    </row>
    <row r="168" spans="1:8" s="2" customFormat="1" ht="19" x14ac:dyDescent="0.5">
      <c r="A168" s="196" t="s">
        <v>147</v>
      </c>
      <c r="B168" s="196"/>
      <c r="C168" s="196"/>
      <c r="D168" s="196"/>
      <c r="E168" s="196"/>
      <c r="F168" s="196"/>
      <c r="G168" s="196"/>
      <c r="H168" s="196"/>
    </row>
    <row r="169" spans="1:8" s="2" customFormat="1" ht="15" x14ac:dyDescent="0.4">
      <c r="A169" s="41" t="s">
        <v>148</v>
      </c>
      <c r="B169" s="86"/>
      <c r="C169" s="87" t="s">
        <v>149</v>
      </c>
      <c r="D169" s="86"/>
      <c r="E169" s="86"/>
      <c r="F169" s="86"/>
      <c r="G169" s="167" t="s">
        <v>157</v>
      </c>
      <c r="H169" s="41" t="s">
        <v>155</v>
      </c>
    </row>
    <row r="170" spans="1:8" s="2" customFormat="1" ht="15" x14ac:dyDescent="0.4">
      <c r="A170" s="12" t="s">
        <v>150</v>
      </c>
      <c r="B170" s="30"/>
      <c r="C170" s="31" t="s">
        <v>151</v>
      </c>
      <c r="D170" s="30"/>
      <c r="E170" s="30"/>
      <c r="F170" s="30"/>
      <c r="G170" s="168" t="s">
        <v>158</v>
      </c>
      <c r="H170" s="12" t="s">
        <v>293</v>
      </c>
    </row>
    <row r="171" spans="1:8" s="2" customFormat="1" ht="15" x14ac:dyDescent="0.4">
      <c r="A171" s="44" t="s">
        <v>152</v>
      </c>
      <c r="B171" s="90"/>
      <c r="C171" s="91" t="s">
        <v>153</v>
      </c>
      <c r="D171" s="90"/>
      <c r="E171" s="90"/>
      <c r="F171" s="90"/>
      <c r="G171" s="169" t="s">
        <v>159</v>
      </c>
      <c r="H171" s="44" t="s">
        <v>154</v>
      </c>
    </row>
    <row r="172" spans="1:8" x14ac:dyDescent="0.35">
      <c r="A172" s="92"/>
      <c r="B172" s="92"/>
      <c r="C172" s="92"/>
      <c r="D172" s="92"/>
      <c r="E172" s="92"/>
      <c r="F172" s="92"/>
      <c r="G172" s="92"/>
      <c r="H172" s="92"/>
    </row>
    <row r="173" spans="1:8" s="2" customFormat="1" ht="19" x14ac:dyDescent="0.5">
      <c r="A173" s="196" t="s">
        <v>187</v>
      </c>
      <c r="B173" s="196"/>
      <c r="C173" s="196"/>
      <c r="D173" s="196"/>
      <c r="E173" s="196"/>
      <c r="F173" s="196"/>
      <c r="G173" s="196"/>
      <c r="H173" s="196"/>
    </row>
    <row r="174" spans="1:8" s="2" customFormat="1" ht="15" x14ac:dyDescent="0.4">
      <c r="A174" s="72" t="s">
        <v>178</v>
      </c>
      <c r="B174" s="89">
        <v>0.26400000000000001</v>
      </c>
      <c r="C174" s="89">
        <v>4.35013698630137E-2</v>
      </c>
      <c r="D174" s="89">
        <v>22.037710407066054</v>
      </c>
      <c r="E174" s="89">
        <v>21.359798029556647</v>
      </c>
      <c r="F174" s="89">
        <v>37.099000000000004</v>
      </c>
      <c r="G174" s="150" t="s">
        <v>189</v>
      </c>
      <c r="H174" s="72" t="s">
        <v>188</v>
      </c>
    </row>
    <row r="175" spans="1:8" s="2" customFormat="1" ht="15" x14ac:dyDescent="0.4">
      <c r="A175" s="32" t="s">
        <v>179</v>
      </c>
      <c r="B175" s="39">
        <v>15.548</v>
      </c>
      <c r="C175" s="39">
        <v>24.837000000000003</v>
      </c>
      <c r="D175" s="39">
        <v>58.65973076676908</v>
      </c>
      <c r="E175" s="39">
        <v>149.33040813054185</v>
      </c>
      <c r="F175" s="39">
        <v>41.185999999999993</v>
      </c>
      <c r="G175" s="151" t="s">
        <v>189</v>
      </c>
      <c r="H175" s="32" t="s">
        <v>188</v>
      </c>
    </row>
    <row r="176" spans="1:8" s="2" customFormat="1" ht="15" x14ac:dyDescent="0.4">
      <c r="A176" s="32" t="s">
        <v>180</v>
      </c>
      <c r="B176" s="39">
        <v>1249.614</v>
      </c>
      <c r="C176" s="39">
        <v>1426.37528</v>
      </c>
      <c r="D176" s="39">
        <v>1277.6760773643111</v>
      </c>
      <c r="E176" s="39">
        <v>1841.4285459770113</v>
      </c>
      <c r="F176" s="39">
        <v>1755.8510000000001</v>
      </c>
      <c r="G176" s="151" t="s">
        <v>189</v>
      </c>
      <c r="H176" s="32" t="s">
        <v>188</v>
      </c>
    </row>
    <row r="177" spans="1:8" s="2" customFormat="1" ht="15" x14ac:dyDescent="0.4">
      <c r="A177" s="32" t="s">
        <v>181</v>
      </c>
      <c r="B177" s="39">
        <v>1351.9897142857144</v>
      </c>
      <c r="C177" s="39">
        <v>1357.432</v>
      </c>
      <c r="D177" s="39">
        <v>1155.462484783026</v>
      </c>
      <c r="E177" s="39">
        <v>1258.519296949918</v>
      </c>
      <c r="F177" s="39">
        <v>1175.107</v>
      </c>
      <c r="G177" s="151" t="s">
        <v>189</v>
      </c>
      <c r="H177" s="32" t="s">
        <v>188</v>
      </c>
    </row>
    <row r="178" spans="1:8" s="2" customFormat="1" ht="15" x14ac:dyDescent="0.4">
      <c r="A178" s="32" t="s">
        <v>182</v>
      </c>
      <c r="B178" s="39">
        <v>333.01</v>
      </c>
      <c r="C178" s="39">
        <v>306.18</v>
      </c>
      <c r="D178" s="39">
        <v>181.78595590117766</v>
      </c>
      <c r="E178" s="39">
        <v>244.28002216748774</v>
      </c>
      <c r="F178" s="39">
        <v>235.68</v>
      </c>
      <c r="G178" s="151" t="s">
        <v>189</v>
      </c>
      <c r="H178" s="32" t="s">
        <v>188</v>
      </c>
    </row>
    <row r="179" spans="1:8" s="2" customFormat="1" ht="15" x14ac:dyDescent="0.4">
      <c r="A179" s="32" t="s">
        <v>183</v>
      </c>
      <c r="B179" s="39">
        <v>805.10772628571431</v>
      </c>
      <c r="C179" s="39">
        <v>788.53705000000002</v>
      </c>
      <c r="D179" s="39">
        <v>603.15538175243216</v>
      </c>
      <c r="E179" s="39">
        <v>757.05405582922822</v>
      </c>
      <c r="F179" s="39">
        <v>726.59</v>
      </c>
      <c r="G179" s="151" t="s">
        <v>189</v>
      </c>
      <c r="H179" s="32" t="s">
        <v>188</v>
      </c>
    </row>
    <row r="180" spans="1:8" s="2" customFormat="1" ht="15" x14ac:dyDescent="0.4">
      <c r="A180" s="32" t="s">
        <v>184</v>
      </c>
      <c r="B180" s="39">
        <v>3515.0192114285715</v>
      </c>
      <c r="C180" s="39">
        <v>3900.98981</v>
      </c>
      <c r="D180" s="39">
        <v>3004.6856745071682</v>
      </c>
      <c r="E180" s="39">
        <v>4573.4756540722492</v>
      </c>
      <c r="F180" s="39">
        <v>4965.6778300000005</v>
      </c>
      <c r="G180" s="151" t="s">
        <v>189</v>
      </c>
      <c r="H180" s="32" t="s">
        <v>188</v>
      </c>
    </row>
    <row r="181" spans="1:8" s="2" customFormat="1" ht="15" x14ac:dyDescent="0.4">
      <c r="A181" s="32" t="s">
        <v>185</v>
      </c>
      <c r="B181" s="39">
        <v>9344.4750966666688</v>
      </c>
      <c r="C181" s="39">
        <v>9638.6552599999995</v>
      </c>
      <c r="D181" s="39">
        <v>7438.7375389324116</v>
      </c>
      <c r="E181" s="39">
        <v>9420.7958632266</v>
      </c>
      <c r="F181" s="39">
        <v>9522.3090200000024</v>
      </c>
      <c r="G181" s="151" t="s">
        <v>189</v>
      </c>
      <c r="H181" s="32" t="s">
        <v>188</v>
      </c>
    </row>
    <row r="182" spans="1:8" s="2" customFormat="1" ht="15" x14ac:dyDescent="0.4">
      <c r="A182" s="93" t="s">
        <v>186</v>
      </c>
      <c r="B182" s="94">
        <v>1649.7679523809522</v>
      </c>
      <c r="C182" s="94">
        <v>1334.423</v>
      </c>
      <c r="D182" s="94">
        <v>970.84942002688194</v>
      </c>
      <c r="E182" s="94">
        <v>816.1115640394089</v>
      </c>
      <c r="F182" s="94">
        <v>960.93100000000004</v>
      </c>
      <c r="G182" s="152" t="s">
        <v>189</v>
      </c>
      <c r="H182" s="93" t="s">
        <v>188</v>
      </c>
    </row>
    <row r="183" spans="1:8" x14ac:dyDescent="0.35">
      <c r="A183" s="92"/>
      <c r="B183" s="92"/>
      <c r="C183" s="92"/>
      <c r="D183" s="92"/>
      <c r="E183" s="92"/>
      <c r="F183" s="92"/>
      <c r="G183" s="92"/>
      <c r="H183" s="92"/>
    </row>
    <row r="184" spans="1:8" s="2" customFormat="1" ht="19" x14ac:dyDescent="0.5">
      <c r="A184" s="196" t="s">
        <v>194</v>
      </c>
      <c r="B184" s="196"/>
      <c r="C184" s="196"/>
      <c r="D184" s="196"/>
      <c r="E184" s="196"/>
      <c r="F184" s="196"/>
      <c r="G184" s="196"/>
      <c r="H184" s="196"/>
    </row>
    <row r="185" spans="1:8" s="2" customFormat="1" ht="15" x14ac:dyDescent="0.4">
      <c r="A185" s="81" t="s">
        <v>192</v>
      </c>
      <c r="B185" s="82">
        <v>3165</v>
      </c>
      <c r="C185" s="82">
        <v>5684</v>
      </c>
      <c r="D185" s="82">
        <v>2618</v>
      </c>
      <c r="E185" s="82">
        <v>1646</v>
      </c>
      <c r="F185" s="82">
        <v>943</v>
      </c>
      <c r="G185" s="161" t="s">
        <v>191</v>
      </c>
      <c r="H185" s="81" t="s">
        <v>190</v>
      </c>
    </row>
    <row r="186" spans="1:8" s="2" customFormat="1" ht="15" x14ac:dyDescent="0.4">
      <c r="A186" s="81" t="s">
        <v>359</v>
      </c>
      <c r="B186" s="82">
        <v>15945</v>
      </c>
      <c r="C186" s="82">
        <v>16339</v>
      </c>
      <c r="D186" s="82">
        <v>6904</v>
      </c>
      <c r="E186" s="82">
        <v>18796</v>
      </c>
      <c r="F186" s="82">
        <v>73563</v>
      </c>
      <c r="G186" s="161" t="s">
        <v>191</v>
      </c>
      <c r="H186" s="81" t="s">
        <v>197</v>
      </c>
    </row>
    <row r="187" spans="1:8" s="2" customFormat="1" ht="15" x14ac:dyDescent="0.4">
      <c r="A187" s="81" t="s">
        <v>193</v>
      </c>
      <c r="B187" s="28">
        <v>270094</v>
      </c>
      <c r="C187" s="28">
        <v>291669</v>
      </c>
      <c r="D187" s="28">
        <v>300919</v>
      </c>
      <c r="E187" s="28">
        <v>320879</v>
      </c>
      <c r="F187" s="28">
        <v>394048</v>
      </c>
      <c r="G187" s="162" t="s">
        <v>191</v>
      </c>
      <c r="H187" s="81" t="s">
        <v>358</v>
      </c>
    </row>
    <row r="188" spans="1:8" s="2" customFormat="1" ht="15" x14ac:dyDescent="0.4">
      <c r="A188" s="81" t="s">
        <v>357</v>
      </c>
      <c r="B188" s="82">
        <v>327</v>
      </c>
      <c r="C188" s="82">
        <v>333</v>
      </c>
      <c r="D188" s="82">
        <v>337</v>
      </c>
      <c r="E188" s="82">
        <v>344</v>
      </c>
      <c r="F188" s="82">
        <v>346</v>
      </c>
      <c r="G188" s="161" t="s">
        <v>191</v>
      </c>
      <c r="H188" s="81" t="s">
        <v>358</v>
      </c>
    </row>
    <row r="189" spans="1:8" s="2" customFormat="1" ht="15" x14ac:dyDescent="0.4">
      <c r="A189" s="81" t="s">
        <v>360</v>
      </c>
      <c r="B189" s="82">
        <v>169</v>
      </c>
      <c r="C189" s="82">
        <v>175</v>
      </c>
      <c r="D189" s="82">
        <v>172</v>
      </c>
      <c r="E189" s="82">
        <v>171</v>
      </c>
      <c r="F189" s="82">
        <v>243</v>
      </c>
      <c r="G189" s="161" t="s">
        <v>191</v>
      </c>
      <c r="H189" s="81" t="s">
        <v>358</v>
      </c>
    </row>
    <row r="190" spans="1:8" s="2" customFormat="1" ht="15" x14ac:dyDescent="0.4">
      <c r="A190" s="81" t="s">
        <v>195</v>
      </c>
      <c r="B190" s="28">
        <v>148410</v>
      </c>
      <c r="C190" s="28">
        <v>151997</v>
      </c>
      <c r="D190" s="28">
        <v>112181</v>
      </c>
      <c r="E190" s="28">
        <v>157100</v>
      </c>
      <c r="F190" s="28">
        <v>159814</v>
      </c>
      <c r="G190" s="162" t="s">
        <v>84</v>
      </c>
      <c r="H190" s="8" t="s">
        <v>197</v>
      </c>
    </row>
    <row r="191" spans="1:8" s="2" customFormat="1" ht="15" x14ac:dyDescent="0.4">
      <c r="A191" s="81" t="s">
        <v>196</v>
      </c>
      <c r="B191" s="101">
        <f>+B185/B190</f>
        <v>2.1326056195674147E-2</v>
      </c>
      <c r="C191" s="101">
        <f>+C185/C190</f>
        <v>3.7395474910689029E-2</v>
      </c>
      <c r="D191" s="101">
        <f>+D185/D190</f>
        <v>2.3337285280038509E-2</v>
      </c>
      <c r="E191" s="101">
        <f>+E185/E190</f>
        <v>1.0477402928071292E-2</v>
      </c>
      <c r="F191" s="101">
        <f>+F185/F190</f>
        <v>5.9006094584955013E-3</v>
      </c>
      <c r="G191" s="163" t="s">
        <v>84</v>
      </c>
      <c r="H191" s="85" t="s">
        <v>198</v>
      </c>
    </row>
    <row r="192" spans="1:8" s="2" customFormat="1" ht="15" x14ac:dyDescent="0.4">
      <c r="A192" s="81" t="s">
        <v>355</v>
      </c>
      <c r="B192" s="28">
        <v>741450</v>
      </c>
      <c r="C192" s="28">
        <v>756717</v>
      </c>
      <c r="D192" s="28">
        <v>507569</v>
      </c>
      <c r="E192" s="28">
        <v>603783</v>
      </c>
      <c r="F192" s="28">
        <v>769290</v>
      </c>
      <c r="G192" s="162" t="s">
        <v>191</v>
      </c>
      <c r="H192" s="8" t="s">
        <v>356</v>
      </c>
    </row>
    <row r="193" spans="1:8" s="2" customFormat="1" x14ac:dyDescent="0.35">
      <c r="A193" s="92"/>
      <c r="B193" s="92"/>
      <c r="C193" s="102"/>
      <c r="D193" s="102"/>
      <c r="E193" s="102"/>
      <c r="F193" s="102"/>
      <c r="G193" s="92"/>
      <c r="H193" s="92"/>
    </row>
    <row r="194" spans="1:8" s="2" customFormat="1" ht="19" x14ac:dyDescent="0.5">
      <c r="A194" s="55" t="s">
        <v>206</v>
      </c>
      <c r="B194" s="98"/>
      <c r="C194" s="99"/>
      <c r="D194" s="100"/>
      <c r="E194" s="100"/>
      <c r="F194" s="100"/>
      <c r="G194" s="98"/>
      <c r="H194" s="98"/>
    </row>
    <row r="195" spans="1:8" s="2" customFormat="1" ht="15" x14ac:dyDescent="0.4">
      <c r="A195" s="96" t="s">
        <v>64</v>
      </c>
      <c r="B195" s="97" t="s">
        <v>323</v>
      </c>
      <c r="C195" s="97" t="s">
        <v>324</v>
      </c>
      <c r="D195" s="97" t="s">
        <v>325</v>
      </c>
      <c r="E195" s="97" t="s">
        <v>326</v>
      </c>
      <c r="F195" s="97" t="s">
        <v>381</v>
      </c>
      <c r="G195" s="170" t="s">
        <v>71</v>
      </c>
      <c r="H195" s="132" t="s">
        <v>327</v>
      </c>
    </row>
    <row r="196" spans="1:8" ht="15" hidden="1" x14ac:dyDescent="0.4">
      <c r="A196" s="25" t="s">
        <v>65</v>
      </c>
      <c r="B196" s="26">
        <v>48.3</v>
      </c>
      <c r="C196" s="26">
        <v>64</v>
      </c>
      <c r="D196" s="26"/>
      <c r="E196" s="26"/>
      <c r="F196" s="26"/>
      <c r="G196" s="171" t="s">
        <v>66</v>
      </c>
      <c r="H196" s="25" t="s">
        <v>82</v>
      </c>
    </row>
    <row r="197" spans="1:8" ht="15" hidden="1" x14ac:dyDescent="0.4">
      <c r="A197" s="25" t="s">
        <v>67</v>
      </c>
      <c r="B197" s="26">
        <v>36.1</v>
      </c>
      <c r="C197" s="26">
        <v>36.4</v>
      </c>
      <c r="D197" s="26"/>
      <c r="E197" s="26"/>
      <c r="F197" s="26"/>
      <c r="G197" s="171" t="s">
        <v>66</v>
      </c>
      <c r="H197" s="25" t="s">
        <v>83</v>
      </c>
    </row>
    <row r="198" spans="1:8" ht="15" x14ac:dyDescent="0.35">
      <c r="A198" s="103" t="s">
        <v>74</v>
      </c>
      <c r="B198" s="104">
        <v>15.43</v>
      </c>
      <c r="C198" s="104">
        <v>15.1</v>
      </c>
      <c r="D198" s="104">
        <v>13.4</v>
      </c>
      <c r="E198" s="104">
        <v>15.16</v>
      </c>
      <c r="F198" s="104">
        <v>766.14</v>
      </c>
      <c r="G198" s="172" t="s">
        <v>69</v>
      </c>
      <c r="H198" s="105" t="s">
        <v>391</v>
      </c>
    </row>
    <row r="199" spans="1:8" ht="15" x14ac:dyDescent="0.35">
      <c r="A199" s="109"/>
      <c r="B199" s="110"/>
      <c r="C199" s="110"/>
      <c r="D199" s="110"/>
      <c r="E199" s="110"/>
      <c r="F199" s="110"/>
      <c r="G199" s="111"/>
      <c r="H199" s="111"/>
    </row>
    <row r="200" spans="1:8" ht="19" x14ac:dyDescent="0.5">
      <c r="A200" s="135" t="s">
        <v>328</v>
      </c>
      <c r="B200" s="133"/>
      <c r="C200" s="133"/>
      <c r="D200" s="133"/>
      <c r="E200" s="133"/>
      <c r="F200" s="133"/>
      <c r="G200" s="136"/>
      <c r="H200" s="134"/>
    </row>
    <row r="201" spans="1:8" ht="15" x14ac:dyDescent="0.4">
      <c r="A201" s="6" t="s">
        <v>220</v>
      </c>
      <c r="B201" s="137" t="s">
        <v>329</v>
      </c>
      <c r="C201" s="137" t="s">
        <v>330</v>
      </c>
      <c r="D201" s="138" t="s">
        <v>331</v>
      </c>
      <c r="E201" s="138" t="s">
        <v>332</v>
      </c>
      <c r="F201" s="138" t="s">
        <v>382</v>
      </c>
      <c r="G201" s="139" t="s">
        <v>72</v>
      </c>
      <c r="H201" s="193" t="s">
        <v>390</v>
      </c>
    </row>
    <row r="202" spans="1:8" ht="15" x14ac:dyDescent="0.4">
      <c r="A202" s="6" t="s">
        <v>333</v>
      </c>
      <c r="B202" s="137"/>
      <c r="C202" s="137"/>
      <c r="D202" s="138" t="s">
        <v>334</v>
      </c>
      <c r="E202" s="138" t="s">
        <v>335</v>
      </c>
      <c r="F202" s="138" t="s">
        <v>383</v>
      </c>
      <c r="G202" s="139" t="s">
        <v>72</v>
      </c>
      <c r="H202" s="194"/>
    </row>
    <row r="203" spans="1:8" ht="15" x14ac:dyDescent="0.4">
      <c r="A203" s="6" t="s">
        <v>336</v>
      </c>
      <c r="B203" s="137"/>
      <c r="C203" s="137"/>
      <c r="D203" s="138" t="s">
        <v>337</v>
      </c>
      <c r="E203" s="138" t="s">
        <v>338</v>
      </c>
      <c r="F203" s="138" t="s">
        <v>384</v>
      </c>
      <c r="G203" s="139" t="s">
        <v>72</v>
      </c>
      <c r="H203" s="194"/>
    </row>
    <row r="204" spans="1:8" ht="15" x14ac:dyDescent="0.4">
      <c r="A204" s="6" t="s">
        <v>339</v>
      </c>
      <c r="B204" s="137"/>
      <c r="C204" s="137"/>
      <c r="D204" s="138" t="s">
        <v>340</v>
      </c>
      <c r="E204" s="138" t="s">
        <v>341</v>
      </c>
      <c r="F204" s="138" t="s">
        <v>385</v>
      </c>
      <c r="G204" s="139" t="s">
        <v>72</v>
      </c>
      <c r="H204" s="194"/>
    </row>
    <row r="205" spans="1:8" ht="15" x14ac:dyDescent="0.4">
      <c r="A205" s="6" t="s">
        <v>342</v>
      </c>
      <c r="B205" s="140"/>
      <c r="C205" s="140"/>
      <c r="D205" s="140" t="s">
        <v>343</v>
      </c>
      <c r="E205" s="140" t="s">
        <v>344</v>
      </c>
      <c r="F205" s="138" t="s">
        <v>386</v>
      </c>
      <c r="G205" s="139" t="s">
        <v>72</v>
      </c>
      <c r="H205" s="194"/>
    </row>
    <row r="206" spans="1:8" ht="15" x14ac:dyDescent="0.4">
      <c r="A206" s="6" t="s">
        <v>345</v>
      </c>
      <c r="B206" s="140"/>
      <c r="C206" s="140"/>
      <c r="D206" s="140" t="s">
        <v>346</v>
      </c>
      <c r="E206" s="140" t="s">
        <v>347</v>
      </c>
      <c r="F206" s="138" t="s">
        <v>387</v>
      </c>
      <c r="G206" s="139" t="s">
        <v>72</v>
      </c>
      <c r="H206" s="194"/>
    </row>
    <row r="207" spans="1:8" ht="15" x14ac:dyDescent="0.4">
      <c r="A207" s="6" t="s">
        <v>348</v>
      </c>
      <c r="B207" s="140"/>
      <c r="C207" s="140"/>
      <c r="D207" s="140" t="s">
        <v>349</v>
      </c>
      <c r="E207" s="140" t="s">
        <v>350</v>
      </c>
      <c r="F207" s="138" t="s">
        <v>388</v>
      </c>
      <c r="G207" s="139" t="s">
        <v>72</v>
      </c>
      <c r="H207" s="194"/>
    </row>
    <row r="208" spans="1:8" ht="15" x14ac:dyDescent="0.4">
      <c r="A208" s="6" t="s">
        <v>351</v>
      </c>
      <c r="B208" s="140"/>
      <c r="C208" s="140"/>
      <c r="D208" s="140" t="s">
        <v>352</v>
      </c>
      <c r="E208" s="140" t="s">
        <v>353</v>
      </c>
      <c r="F208" s="138" t="s">
        <v>389</v>
      </c>
      <c r="G208" s="139" t="s">
        <v>72</v>
      </c>
      <c r="H208" s="195"/>
    </row>
    <row r="209" spans="1:8" ht="15" x14ac:dyDescent="0.35">
      <c r="A209" s="123"/>
      <c r="B209" s="133"/>
      <c r="C209" s="133"/>
      <c r="D209" s="133"/>
      <c r="E209" s="133"/>
      <c r="F209" s="133"/>
      <c r="G209" s="134"/>
      <c r="H209" s="134"/>
    </row>
    <row r="210" spans="1:8" ht="19" hidden="1" x14ac:dyDescent="0.35">
      <c r="A210" s="106" t="s">
        <v>207</v>
      </c>
      <c r="B210" s="107"/>
      <c r="C210" s="107"/>
      <c r="D210" s="107"/>
      <c r="E210" s="107"/>
      <c r="F210" s="107"/>
      <c r="G210" s="108"/>
      <c r="H210" s="108"/>
    </row>
    <row r="211" spans="1:8" ht="15" hidden="1" x14ac:dyDescent="0.4">
      <c r="A211" s="112" t="s">
        <v>91</v>
      </c>
      <c r="B211" s="113">
        <v>-2.4307996647797751E-2</v>
      </c>
      <c r="C211" s="113"/>
      <c r="D211" s="113"/>
      <c r="E211" s="113"/>
      <c r="F211" s="113"/>
      <c r="G211" s="173" t="s">
        <v>84</v>
      </c>
      <c r="H211" s="112" t="s">
        <v>94</v>
      </c>
    </row>
    <row r="212" spans="1:8" ht="15" hidden="1" x14ac:dyDescent="0.4">
      <c r="A212" s="112" t="s">
        <v>92</v>
      </c>
      <c r="B212" s="113">
        <v>3.5697281736145711E-2</v>
      </c>
      <c r="C212" s="113"/>
      <c r="D212" s="113"/>
      <c r="E212" s="113"/>
      <c r="F212" s="113"/>
      <c r="G212" s="173" t="s">
        <v>84</v>
      </c>
      <c r="H212" s="112" t="s">
        <v>94</v>
      </c>
    </row>
    <row r="213" spans="1:8" ht="15" hidden="1" x14ac:dyDescent="0.4">
      <c r="A213" s="112" t="s">
        <v>93</v>
      </c>
      <c r="B213" s="113">
        <v>-5.8518521917487645E-2</v>
      </c>
      <c r="C213" s="113"/>
      <c r="D213" s="113"/>
      <c r="E213" s="113"/>
      <c r="F213" s="113"/>
      <c r="G213" s="173" t="s">
        <v>84</v>
      </c>
      <c r="H213" s="112" t="s">
        <v>94</v>
      </c>
    </row>
    <row r="214" spans="1:8" hidden="1" x14ac:dyDescent="0.35">
      <c r="G214" s="174"/>
    </row>
    <row r="215" spans="1:8" hidden="1" x14ac:dyDescent="0.35"/>
  </sheetData>
  <mergeCells count="17">
    <mergeCell ref="A118:H118"/>
    <mergeCell ref="A111:H111"/>
    <mergeCell ref="A98:G98"/>
    <mergeCell ref="A104:G104"/>
    <mergeCell ref="A1:H1"/>
    <mergeCell ref="A32:H32"/>
    <mergeCell ref="A26:H26"/>
    <mergeCell ref="A4:H4"/>
    <mergeCell ref="A86:H86"/>
    <mergeCell ref="H201:H208"/>
    <mergeCell ref="A184:H184"/>
    <mergeCell ref="A125:H125"/>
    <mergeCell ref="A134:H134"/>
    <mergeCell ref="A145:H145"/>
    <mergeCell ref="A158:H158"/>
    <mergeCell ref="A168:H168"/>
    <mergeCell ref="A173:H1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Siniestros</vt:lpstr>
      <vt:lpstr>Otros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Hidalgo Sotelo</dc:creator>
  <cp:lastModifiedBy>Alberto Morisaki</cp:lastModifiedBy>
  <dcterms:created xsi:type="dcterms:W3CDTF">2019-11-14T17:21:40Z</dcterms:created>
  <dcterms:modified xsi:type="dcterms:W3CDTF">2023-07-03T22:24:28Z</dcterms:modified>
</cp:coreProperties>
</file>